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T:\Welzijnstaken\CULTUUR\Koen\Subsidies\Werkingssubsidies\2019-2020\"/>
    </mc:Choice>
  </mc:AlternateContent>
  <xr:revisionPtr revIDLastSave="0" documentId="13_ncr:1_{B33E6732-99B2-4156-8AAA-D8C6EB3FDDA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vooraf" sheetId="2" r:id="rId1"/>
    <sheet name="rekeningnummers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0" i="2" l="1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39" i="2"/>
  <c r="E38" i="2"/>
  <c r="E3" i="2"/>
  <c r="D68" i="2" l="1"/>
  <c r="D33" i="2"/>
  <c r="C28" i="2"/>
  <c r="B68" i="2" l="1"/>
  <c r="C62" i="2"/>
  <c r="C61" i="2"/>
  <c r="C60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C46" i="2"/>
  <c r="C45" i="2"/>
  <c r="C44" i="2"/>
  <c r="C43" i="2"/>
  <c r="C42" i="2"/>
  <c r="C41" i="2"/>
  <c r="C40" i="2"/>
  <c r="C39" i="2"/>
  <c r="C68" i="2" l="1"/>
  <c r="D69" i="2" l="1"/>
  <c r="C27" i="2"/>
  <c r="B33" i="2" l="1"/>
  <c r="C26" i="2"/>
  <c r="C25" i="2"/>
  <c r="C24" i="2"/>
  <c r="C23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  <c r="C33" i="2" l="1"/>
  <c r="D34" i="2" l="1"/>
  <c r="F63" i="2" l="1"/>
  <c r="E28" i="2"/>
  <c r="F52" i="2"/>
  <c r="F60" i="2"/>
  <c r="E11" i="2"/>
  <c r="F11" i="2" s="1"/>
  <c r="G11" i="2" s="1"/>
  <c r="E24" i="2"/>
  <c r="F43" i="2"/>
  <c r="F49" i="2"/>
  <c r="E26" i="2"/>
  <c r="E21" i="2"/>
  <c r="F21" i="2" s="1"/>
  <c r="G21" i="2" s="1"/>
  <c r="E25" i="2"/>
  <c r="F25" i="2" s="1"/>
  <c r="G25" i="2" s="1"/>
  <c r="F55" i="2"/>
  <c r="F62" i="2"/>
  <c r="E19" i="2"/>
  <c r="E18" i="2"/>
  <c r="F18" i="2" s="1"/>
  <c r="G18" i="2" s="1"/>
  <c r="F53" i="2"/>
  <c r="F48" i="2"/>
  <c r="F45" i="2"/>
  <c r="E4" i="2"/>
  <c r="E17" i="2"/>
  <c r="F17" i="2" s="1"/>
  <c r="G17" i="2" s="1"/>
  <c r="E22" i="2"/>
  <c r="E14" i="2"/>
  <c r="F14" i="2" s="1"/>
  <c r="G14" i="2" s="1"/>
  <c r="F40" i="2"/>
  <c r="F51" i="2"/>
  <c r="F42" i="2"/>
  <c r="E27" i="2"/>
  <c r="E13" i="2"/>
  <c r="E23" i="2"/>
  <c r="F58" i="2"/>
  <c r="F54" i="2"/>
  <c r="E8" i="2"/>
  <c r="F57" i="2"/>
  <c r="E12" i="2"/>
  <c r="F50" i="2"/>
  <c r="E5" i="2"/>
  <c r="E15" i="2"/>
  <c r="F41" i="2"/>
  <c r="E9" i="2"/>
  <c r="F9" i="2" s="1"/>
  <c r="G9" i="2" s="1"/>
  <c r="E6" i="2"/>
  <c r="F6" i="2" s="1"/>
  <c r="G6" i="2" s="1"/>
  <c r="F56" i="2"/>
  <c r="F61" i="2"/>
  <c r="E7" i="2"/>
  <c r="E10" i="2"/>
  <c r="F10" i="2" s="1"/>
  <c r="G10" i="2" s="1"/>
  <c r="E20" i="2"/>
  <c r="F20" i="2" s="1"/>
  <c r="G20" i="2" s="1"/>
  <c r="F59" i="2"/>
  <c r="E16" i="2"/>
  <c r="F16" i="2" s="1"/>
  <c r="G16" i="2" s="1"/>
  <c r="F44" i="2"/>
  <c r="F46" i="2"/>
  <c r="F47" i="2"/>
  <c r="F26" i="2"/>
  <c r="G26" i="2" s="1"/>
  <c r="E68" i="2" l="1"/>
  <c r="F4" i="2"/>
  <c r="G4" i="2" s="1"/>
  <c r="E33" i="2"/>
  <c r="F19" i="2"/>
  <c r="G19" i="2" s="1"/>
  <c r="F23" i="2"/>
  <c r="G23" i="2" s="1"/>
  <c r="F7" i="2"/>
  <c r="G7" i="2" s="1"/>
  <c r="F27" i="2"/>
  <c r="G27" i="2" s="1"/>
  <c r="F8" i="2"/>
  <c r="G8" i="2" s="1"/>
  <c r="F39" i="2"/>
  <c r="F68" i="2" s="1"/>
  <c r="F22" i="2"/>
  <c r="G22" i="2" s="1"/>
  <c r="F24" i="2"/>
  <c r="G24" i="2" s="1"/>
  <c r="F5" i="2"/>
  <c r="G5" i="2" s="1"/>
  <c r="F13" i="2"/>
  <c r="G13" i="2" s="1"/>
  <c r="F15" i="2"/>
  <c r="G15" i="2" s="1"/>
  <c r="F12" i="2"/>
  <c r="G12" i="2" s="1"/>
  <c r="F28" i="2"/>
  <c r="G28" i="2" s="1"/>
  <c r="F33" i="2" l="1"/>
</calcChain>
</file>

<file path=xl/sharedStrings.xml><?xml version="1.0" encoding="utf-8"?>
<sst xmlns="http://schemas.openxmlformats.org/spreadsheetml/2006/main" count="162" uniqueCount="85">
  <si>
    <t>Basissubidie
0,50 euro per lid</t>
  </si>
  <si>
    <t>Behaalde
punten</t>
  </si>
  <si>
    <t>Werkings
subsidie</t>
  </si>
  <si>
    <t>Totaal 
subsidie
toegekend</t>
  </si>
  <si>
    <t xml:space="preserve"> </t>
  </si>
  <si>
    <t>Windmolen Hertboom</t>
  </si>
  <si>
    <t xml:space="preserve">Piezelstraatvrienden </t>
  </si>
  <si>
    <t>Fanfare De Eendracht OLV Lombeek</t>
  </si>
  <si>
    <t>Gezinsbond Strijtem</t>
  </si>
  <si>
    <t>KVLV Pamel</t>
  </si>
  <si>
    <t>KVLV Borchtlombeek</t>
  </si>
  <si>
    <t>Davidsfonds Roosdaal</t>
  </si>
  <si>
    <t>Totaal</t>
  </si>
  <si>
    <t>Puntwaarde</t>
  </si>
  <si>
    <t>Leden</t>
  </si>
  <si>
    <t>Femma Ledeberg</t>
  </si>
  <si>
    <t>Femma Pamel</t>
  </si>
  <si>
    <t>BE97 8601 1557 2549</t>
  </si>
  <si>
    <t>BE96 3770 1913 4905</t>
  </si>
  <si>
    <t>BE41 8538 1435 1610</t>
  </si>
  <si>
    <t>BE12 7512 0493 7192</t>
  </si>
  <si>
    <t>BE59 7330 2066 0626</t>
  </si>
  <si>
    <t>BE58 7341 0903 5079</t>
  </si>
  <si>
    <t>Attic7</t>
  </si>
  <si>
    <t>BE57 0682 0177 0535</t>
  </si>
  <si>
    <t>VERENIGING</t>
  </si>
  <si>
    <t>REKENINGNUMMER</t>
  </si>
  <si>
    <t>BE58 9792 2594 9579</t>
  </si>
  <si>
    <t>De Verbroedering</t>
  </si>
  <si>
    <t>Rausa</t>
  </si>
  <si>
    <t>Sint-Martinuskoor Strijtem</t>
  </si>
  <si>
    <t>Fotografenvereniging Roosdaal</t>
  </si>
  <si>
    <t>Het Locje vzw</t>
  </si>
  <si>
    <t>De Kam</t>
  </si>
  <si>
    <t>KWB Ledeberg</t>
  </si>
  <si>
    <t>Fanfare De Eendracht Borchtlombeek</t>
  </si>
  <si>
    <t>KVLV OLVL</t>
  </si>
  <si>
    <t>Tejauter 't Kerrekot</t>
  </si>
  <si>
    <t>Fusakoor</t>
  </si>
  <si>
    <t>BE87 9730 9820 8894</t>
  </si>
  <si>
    <t>BE17 7755 9525 9921</t>
  </si>
  <si>
    <t>BE04 7341 0911 7531</t>
  </si>
  <si>
    <t>Bezenwegcomité</t>
  </si>
  <si>
    <t>Den Hoek vzw</t>
  </si>
  <si>
    <t>Gezinsbond OLVL</t>
  </si>
  <si>
    <t>BE98 3930 2813 0493</t>
  </si>
  <si>
    <t>BE34 0017 5840 5690</t>
  </si>
  <si>
    <t>Sint-Martinuskoor</t>
  </si>
  <si>
    <t>Hertboommolenmuseum</t>
  </si>
  <si>
    <t>Versie 1</t>
  </si>
  <si>
    <t>-</t>
  </si>
  <si>
    <t>Versie 2</t>
  </si>
  <si>
    <t>Norbert Verbestel</t>
  </si>
  <si>
    <t xml:space="preserve">BE77 3770 8931 8142 </t>
  </si>
  <si>
    <t>BE86 6528 5295 6650</t>
  </si>
  <si>
    <t>BE09 1030 5652 0857</t>
  </si>
  <si>
    <t>BE86 0688 9126 7450</t>
  </si>
  <si>
    <t>BE98 9733 5058 3393</t>
  </si>
  <si>
    <t>Hertboommolenmuseum vzw</t>
  </si>
  <si>
    <t>BE80 7330 6060 0677</t>
  </si>
  <si>
    <t>BE32 7340 3376 5002</t>
  </si>
  <si>
    <t>BE07 8601 1064 6666</t>
  </si>
  <si>
    <t>BE18 7341 6100 6265</t>
  </si>
  <si>
    <t>BE85 7512 0144 6206</t>
  </si>
  <si>
    <t>SAM</t>
  </si>
  <si>
    <t>Fanfare De Eendracht BLombeek</t>
  </si>
  <si>
    <t>Café Socrates</t>
  </si>
  <si>
    <t>BE48 8601 0644 2627</t>
  </si>
  <si>
    <t>nieuw</t>
  </si>
  <si>
    <t>BE80 7506 6101 7877</t>
  </si>
  <si>
    <t>BE50 1030 5031 8618</t>
  </si>
  <si>
    <t>BE31 9796 2981 6355</t>
  </si>
  <si>
    <t>Fanfare De Eendracht O.L.V.-Lombeek</t>
  </si>
  <si>
    <t>Berekening subsidies socio-culturele verenigingen werkjaar 2019-2020</t>
  </si>
  <si>
    <t>Fanfare De Verbroedering BLombeek</t>
  </si>
  <si>
    <t>FERM Borchtlombeek</t>
  </si>
  <si>
    <r>
      <t xml:space="preserve">Femma Pamel                                     </t>
    </r>
    <r>
      <rPr>
        <sz val="11"/>
        <color rgb="FFFF0000"/>
        <rFont val="Calibri"/>
        <family val="2"/>
        <scheme val="minor"/>
      </rPr>
      <t>151 *</t>
    </r>
  </si>
  <si>
    <r>
      <t xml:space="preserve">KWB Ledeberg                                    </t>
    </r>
    <r>
      <rPr>
        <sz val="11"/>
        <color rgb="FFFF0000"/>
        <rFont val="Calibri"/>
        <family val="2"/>
        <scheme val="minor"/>
      </rPr>
      <t>206 *</t>
    </r>
  </si>
  <si>
    <r>
      <t xml:space="preserve">FERM OLVL                                           </t>
    </r>
    <r>
      <rPr>
        <sz val="11"/>
        <color rgb="FFFF0000"/>
        <rFont val="Calibri"/>
        <family val="2"/>
        <scheme val="minor"/>
      </rPr>
      <t xml:space="preserve"> 63</t>
    </r>
    <r>
      <rPr>
        <sz val="11"/>
        <rFont val="Calibri"/>
        <family val="2"/>
        <scheme val="minor"/>
      </rPr>
      <t xml:space="preserve"> </t>
    </r>
    <r>
      <rPr>
        <sz val="11"/>
        <color rgb="FFFF0000"/>
        <rFont val="Calibri"/>
        <family val="2"/>
        <scheme val="minor"/>
      </rPr>
      <t>*</t>
    </r>
  </si>
  <si>
    <r>
      <t xml:space="preserve">FERM Pamel                                       </t>
    </r>
    <r>
      <rPr>
        <sz val="11"/>
        <color rgb="FFFF0000"/>
        <rFont val="Calibri"/>
        <family val="2"/>
        <scheme val="minor"/>
      </rPr>
      <t xml:space="preserve"> 196</t>
    </r>
    <r>
      <rPr>
        <sz val="11"/>
        <rFont val="Calibri"/>
        <family val="2"/>
        <scheme val="minor"/>
      </rPr>
      <t xml:space="preserve"> </t>
    </r>
    <r>
      <rPr>
        <sz val="11"/>
        <color rgb="FFFF0000"/>
        <rFont val="Calibri"/>
        <family val="2"/>
        <scheme val="minor"/>
      </rPr>
      <t>*</t>
    </r>
  </si>
  <si>
    <t>Parochiecomité Sint Gaugericus</t>
  </si>
  <si>
    <t>Kaaitvaart-Diskouter-Bornbos</t>
  </si>
  <si>
    <t>1/3de werkings-subsidie</t>
  </si>
  <si>
    <t>9100 euro + 15% coronasubsidies</t>
  </si>
  <si>
    <t>9100 euro + 15%
coronasubsidies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</si>
</sst>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 &quot;€&quot;\ * #,##0.00_ ;_ &quot;€&quot;\ * \-#,##0.00_ ;_ &quot;€&quot;\ * &quot;-&quot;??_ ;_ @_ "/>
    <numFmt numFmtId="165" formatCode="_-* #,##0.0000000000\ &quot;€&quot;_-;\-* #,##0.0000000000\ &quot;€&quot;_-;_-* &quot;-&quot;??????????\ &quot;€&quot;_-;_-@_-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4" xfId="0" applyFont="1" applyBorder="1" applyAlignment="1">
      <alignment horizontal="right"/>
    </xf>
    <xf numFmtId="0" fontId="0" fillId="0" borderId="5" xfId="0" applyBorder="1"/>
    <xf numFmtId="44" fontId="1" fillId="0" borderId="5" xfId="0" applyNumberFormat="1" applyFont="1" applyFill="1" applyBorder="1"/>
    <xf numFmtId="44" fontId="1" fillId="0" borderId="6" xfId="0" applyNumberFormat="1" applyFont="1" applyBorder="1"/>
    <xf numFmtId="0" fontId="1" fillId="0" borderId="7" xfId="0" applyFont="1" applyBorder="1" applyAlignment="1">
      <alignment horizontal="right"/>
    </xf>
    <xf numFmtId="0" fontId="1" fillId="0" borderId="8" xfId="0" applyFont="1" applyBorder="1"/>
    <xf numFmtId="165" fontId="1" fillId="0" borderId="8" xfId="0" applyNumberFormat="1" applyFont="1" applyBorder="1"/>
    <xf numFmtId="0" fontId="0" fillId="0" borderId="8" xfId="0" applyBorder="1"/>
    <xf numFmtId="0" fontId="0" fillId="0" borderId="9" xfId="0" applyBorder="1"/>
    <xf numFmtId="0" fontId="5" fillId="0" borderId="13" xfId="0" applyFont="1" applyBorder="1"/>
    <xf numFmtId="44" fontId="7" fillId="0" borderId="5" xfId="0" applyNumberFormat="1" applyFont="1" applyBorder="1"/>
    <xf numFmtId="0" fontId="5" fillId="0" borderId="0" xfId="0" applyFont="1"/>
    <xf numFmtId="0" fontId="3" fillId="0" borderId="0" xfId="0" applyFont="1"/>
    <xf numFmtId="1" fontId="5" fillId="0" borderId="14" xfId="0" applyNumberFormat="1" applyFont="1" applyFill="1" applyBorder="1"/>
    <xf numFmtId="0" fontId="5" fillId="0" borderId="10" xfId="0" applyFont="1" applyFill="1" applyBorder="1" applyAlignment="1">
      <alignment horizontal="left"/>
    </xf>
    <xf numFmtId="0" fontId="5" fillId="0" borderId="11" xfId="0" applyFont="1" applyFill="1" applyBorder="1" applyAlignment="1">
      <alignment horizontal="right"/>
    </xf>
    <xf numFmtId="0" fontId="5" fillId="0" borderId="13" xfId="0" applyFont="1" applyFill="1" applyBorder="1" applyAlignment="1">
      <alignment horizontal="left"/>
    </xf>
    <xf numFmtId="0" fontId="5" fillId="0" borderId="10" xfId="0" applyFont="1" applyFill="1" applyBorder="1"/>
    <xf numFmtId="0" fontId="5" fillId="0" borderId="13" xfId="0" applyFont="1" applyFill="1" applyBorder="1"/>
    <xf numFmtId="0" fontId="5" fillId="0" borderId="14" xfId="0" applyFont="1" applyFill="1" applyBorder="1"/>
    <xf numFmtId="0" fontId="2" fillId="0" borderId="11" xfId="0" applyFont="1" applyFill="1" applyBorder="1"/>
    <xf numFmtId="0" fontId="5" fillId="0" borderId="13" xfId="0" quotePrefix="1" applyFont="1" applyFill="1" applyBorder="1"/>
    <xf numFmtId="0" fontId="2" fillId="0" borderId="14" xfId="0" applyFont="1" applyFill="1" applyBorder="1"/>
    <xf numFmtId="0" fontId="0" fillId="0" borderId="0" xfId="0" applyFill="1"/>
    <xf numFmtId="44" fontId="1" fillId="0" borderId="4" xfId="0" applyNumberFormat="1" applyFont="1" applyFill="1" applyBorder="1"/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44" fontId="7" fillId="0" borderId="8" xfId="0" applyNumberFormat="1" applyFont="1" applyFill="1" applyBorder="1"/>
    <xf numFmtId="0" fontId="1" fillId="0" borderId="9" xfId="0" applyFont="1" applyFill="1" applyBorder="1" applyAlignment="1">
      <alignment horizontal="center"/>
    </xf>
    <xf numFmtId="44" fontId="5" fillId="0" borderId="11" xfId="0" applyNumberFormat="1" applyFont="1" applyFill="1" applyBorder="1"/>
    <xf numFmtId="1" fontId="5" fillId="0" borderId="11" xfId="0" applyNumberFormat="1" applyFont="1" applyFill="1" applyBorder="1" applyAlignment="1">
      <alignment horizontal="right"/>
    </xf>
    <xf numFmtId="44" fontId="5" fillId="0" borderId="12" xfId="0" applyNumberFormat="1" applyFont="1" applyFill="1" applyBorder="1"/>
    <xf numFmtId="164" fontId="0" fillId="0" borderId="0" xfId="0" applyNumberFormat="1" applyFill="1"/>
    <xf numFmtId="1" fontId="5" fillId="0" borderId="11" xfId="0" applyNumberFormat="1" applyFont="1" applyFill="1" applyBorder="1"/>
    <xf numFmtId="0" fontId="4" fillId="0" borderId="0" xfId="0" applyFont="1" applyFill="1"/>
    <xf numFmtId="44" fontId="5" fillId="0" borderId="14" xfId="0" applyNumberFormat="1" applyFont="1" applyFill="1" applyBorder="1"/>
    <xf numFmtId="0" fontId="3" fillId="0" borderId="0" xfId="0" applyFont="1" applyFill="1"/>
    <xf numFmtId="0" fontId="5" fillId="0" borderId="0" xfId="0" applyFont="1" applyFill="1"/>
    <xf numFmtId="0" fontId="5" fillId="0" borderId="14" xfId="0" applyFont="1" applyFill="1" applyBorder="1" applyAlignment="1">
      <alignment horizontal="center"/>
    </xf>
    <xf numFmtId="44" fontId="5" fillId="0" borderId="11" xfId="0" applyNumberFormat="1" applyFont="1" applyFill="1" applyBorder="1" applyAlignment="1">
      <alignment horizontal="center"/>
    </xf>
    <xf numFmtId="2" fontId="5" fillId="0" borderId="14" xfId="0" applyNumberFormat="1" applyFont="1" applyFill="1" applyBorder="1" applyAlignment="1">
      <alignment horizontal="center"/>
    </xf>
    <xf numFmtId="44" fontId="5" fillId="0" borderId="14" xfId="0" applyNumberFormat="1" applyFont="1" applyFill="1" applyBorder="1" applyAlignment="1">
      <alignment horizontal="center"/>
    </xf>
    <xf numFmtId="1" fontId="2" fillId="0" borderId="5" xfId="0" applyNumberFormat="1" applyFont="1" applyBorder="1"/>
    <xf numFmtId="0" fontId="0" fillId="0" borderId="14" xfId="0" applyFill="1" applyBorder="1"/>
    <xf numFmtId="0" fontId="0" fillId="0" borderId="14" xfId="0" applyFont="1" applyFill="1" applyBorder="1"/>
    <xf numFmtId="0" fontId="6" fillId="0" borderId="14" xfId="0" applyFont="1" applyFill="1" applyBorder="1"/>
    <xf numFmtId="0" fontId="5" fillId="0" borderId="14" xfId="0" applyFont="1" applyBorder="1" applyAlignment="1">
      <alignment horizontal="left"/>
    </xf>
    <xf numFmtId="0" fontId="5" fillId="0" borderId="14" xfId="0" applyFont="1" applyBorder="1"/>
    <xf numFmtId="0" fontId="5" fillId="0" borderId="14" xfId="0" quotePrefix="1" applyFont="1" applyBorder="1"/>
    <xf numFmtId="164" fontId="5" fillId="0" borderId="0" xfId="0" applyNumberFormat="1" applyFont="1" applyFill="1"/>
    <xf numFmtId="44" fontId="3" fillId="0" borderId="11" xfId="0" applyNumberFormat="1" applyFont="1" applyFill="1" applyBorder="1"/>
    <xf numFmtId="44" fontId="0" fillId="0" borderId="0" xfId="0" applyNumberFormat="1"/>
    <xf numFmtId="0" fontId="0" fillId="2" borderId="0" xfId="0" applyFill="1"/>
    <xf numFmtId="0" fontId="3" fillId="0" borderId="13" xfId="0" applyFont="1" applyFill="1" applyBorder="1"/>
    <xf numFmtId="0" fontId="8" fillId="0" borderId="14" xfId="0" applyFont="1" applyFill="1" applyBorder="1"/>
    <xf numFmtId="1" fontId="3" fillId="0" borderId="14" xfId="0" applyNumberFormat="1" applyFont="1" applyFill="1" applyBorder="1"/>
    <xf numFmtId="44" fontId="3" fillId="0" borderId="14" xfId="0" applyNumberFormat="1" applyFont="1" applyFill="1" applyBorder="1"/>
    <xf numFmtId="0" fontId="9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/>
    </xf>
    <xf numFmtId="44" fontId="5" fillId="0" borderId="18" xfId="0" applyNumberFormat="1" applyFont="1" applyFill="1" applyBorder="1"/>
    <xf numFmtId="44" fontId="3" fillId="0" borderId="18" xfId="0" applyNumberFormat="1" applyFont="1" applyFill="1" applyBorder="1"/>
    <xf numFmtId="44" fontId="1" fillId="0" borderId="16" xfId="0" applyNumberFormat="1" applyFont="1" applyBorder="1"/>
    <xf numFmtId="0" fontId="0" fillId="0" borderId="17" xfId="0" applyBorder="1"/>
    <xf numFmtId="0" fontId="9" fillId="0" borderId="19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 wrapText="1"/>
    </xf>
    <xf numFmtId="164" fontId="0" fillId="0" borderId="21" xfId="0" applyNumberFormat="1" applyFill="1" applyBorder="1"/>
    <xf numFmtId="164" fontId="5" fillId="0" borderId="21" xfId="0" applyNumberFormat="1" applyFont="1" applyFill="1" applyBorder="1"/>
    <xf numFmtId="164" fontId="3" fillId="0" borderId="21" xfId="0" applyNumberFormat="1" applyFont="1" applyFill="1" applyBorder="1"/>
    <xf numFmtId="0" fontId="0" fillId="0" borderId="21" xfId="0" applyBorder="1"/>
    <xf numFmtId="0" fontId="0" fillId="0" borderId="23" xfId="0" applyBorder="1"/>
    <xf numFmtId="164" fontId="0" fillId="0" borderId="24" xfId="0" applyNumberFormat="1" applyFill="1" applyBorder="1"/>
    <xf numFmtId="0" fontId="0" fillId="0" borderId="22" xfId="0" applyFill="1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44" fontId="0" fillId="0" borderId="19" xfId="0" applyNumberFormat="1" applyBorder="1" applyAlignment="1">
      <alignment wrapText="1"/>
    </xf>
    <xf numFmtId="0" fontId="0" fillId="0" borderId="25" xfId="0" applyBorder="1" applyAlignment="1"/>
    <xf numFmtId="44" fontId="0" fillId="0" borderId="26" xfId="0" applyNumberFormat="1" applyBorder="1" applyAlignment="1">
      <alignment wrapText="1"/>
    </xf>
    <xf numFmtId="0" fontId="0" fillId="0" borderId="26" xfId="0" applyBorder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2"/>
  <sheetViews>
    <sheetView tabSelected="1" topLeftCell="A4" zoomScaleNormal="100" workbookViewId="0">
      <selection activeCell="G38" sqref="G38"/>
    </sheetView>
  </sheetViews>
  <sheetFormatPr defaultRowHeight="14.4" x14ac:dyDescent="0.3"/>
  <cols>
    <col min="1" max="1" width="33.5546875" customWidth="1"/>
    <col min="2" max="2" width="7.6640625" customWidth="1"/>
    <col min="3" max="3" width="14.6640625" customWidth="1"/>
    <col min="4" max="4" width="17.33203125" customWidth="1"/>
    <col min="5" max="5" width="15.33203125" customWidth="1"/>
    <col min="6" max="6" width="16.109375" customWidth="1"/>
    <col min="7" max="7" width="15.6640625" customWidth="1"/>
    <col min="11" max="11" width="10.6640625" bestFit="1" customWidth="1"/>
    <col min="12" max="12" width="11.6640625" bestFit="1" customWidth="1"/>
  </cols>
  <sheetData>
    <row r="1" spans="1:8" ht="15" thickBot="1" x14ac:dyDescent="0.35">
      <c r="A1" s="77" t="s">
        <v>73</v>
      </c>
      <c r="B1" s="78"/>
      <c r="C1" s="78"/>
      <c r="D1" s="78"/>
      <c r="E1" s="78"/>
      <c r="F1" s="79"/>
      <c r="G1" s="68" t="s">
        <v>49</v>
      </c>
    </row>
    <row r="2" spans="1:8" ht="40.200000000000003" x14ac:dyDescent="0.3">
      <c r="A2" s="25"/>
      <c r="B2" s="26" t="s">
        <v>14</v>
      </c>
      <c r="C2" s="27" t="s">
        <v>0</v>
      </c>
      <c r="D2" s="27" t="s">
        <v>1</v>
      </c>
      <c r="E2" s="27" t="s">
        <v>2</v>
      </c>
      <c r="F2" s="62" t="s">
        <v>3</v>
      </c>
      <c r="G2" s="69" t="s">
        <v>82</v>
      </c>
      <c r="H2" s="24"/>
    </row>
    <row r="3" spans="1:8" ht="15" thickBot="1" x14ac:dyDescent="0.35">
      <c r="A3" s="29" t="s">
        <v>4</v>
      </c>
      <c r="B3" s="30"/>
      <c r="C3" s="30"/>
      <c r="D3" s="30"/>
      <c r="E3" s="31">
        <f>10465-F30-F31-F32-C33</f>
        <v>8093</v>
      </c>
      <c r="F3" s="63"/>
      <c r="G3" s="76"/>
      <c r="H3" s="24"/>
    </row>
    <row r="4" spans="1:8" x14ac:dyDescent="0.3">
      <c r="A4" s="15" t="s">
        <v>23</v>
      </c>
      <c r="B4" s="16">
        <v>13</v>
      </c>
      <c r="C4" s="33">
        <f t="shared" ref="C4:C11" si="0">B4/2</f>
        <v>6.5</v>
      </c>
      <c r="D4" s="34">
        <v>315</v>
      </c>
      <c r="E4" s="33">
        <f t="shared" ref="E4:E27" si="1">D4*$D$34</f>
        <v>166.09949179046129</v>
      </c>
      <c r="F4" s="64">
        <f t="shared" ref="F4:F25" si="2">E4+C4</f>
        <v>172.59949179046129</v>
      </c>
      <c r="G4" s="75">
        <f>F4/3</f>
        <v>57.533163930153762</v>
      </c>
      <c r="H4" s="24"/>
    </row>
    <row r="5" spans="1:8" x14ac:dyDescent="0.3">
      <c r="A5" s="17" t="s">
        <v>6</v>
      </c>
      <c r="B5" s="16">
        <v>40</v>
      </c>
      <c r="C5" s="33">
        <f t="shared" si="0"/>
        <v>20</v>
      </c>
      <c r="D5" s="34">
        <v>220</v>
      </c>
      <c r="E5" s="33">
        <f t="shared" si="1"/>
        <v>116.00599426635391</v>
      </c>
      <c r="F5" s="64">
        <f t="shared" si="2"/>
        <v>136.00599426635392</v>
      </c>
      <c r="G5" s="70">
        <f t="shared" ref="G5:G24" si="3">F5/3</f>
        <v>45.335331422117974</v>
      </c>
      <c r="H5" s="24"/>
    </row>
    <row r="6" spans="1:8" x14ac:dyDescent="0.3">
      <c r="A6" s="17" t="s">
        <v>47</v>
      </c>
      <c r="B6" s="16">
        <v>13</v>
      </c>
      <c r="C6" s="33">
        <f t="shared" si="0"/>
        <v>6.5</v>
      </c>
      <c r="D6" s="34">
        <v>365</v>
      </c>
      <c r="E6" s="33">
        <f t="shared" si="1"/>
        <v>192.46449048735991</v>
      </c>
      <c r="F6" s="64">
        <f t="shared" si="2"/>
        <v>198.96449048735991</v>
      </c>
      <c r="G6" s="70">
        <f t="shared" si="3"/>
        <v>66.321496829119965</v>
      </c>
      <c r="H6" s="24"/>
    </row>
    <row r="7" spans="1:8" x14ac:dyDescent="0.3">
      <c r="A7" s="19" t="s">
        <v>76</v>
      </c>
      <c r="B7" s="20">
        <v>132</v>
      </c>
      <c r="C7" s="33">
        <f t="shared" si="0"/>
        <v>66</v>
      </c>
      <c r="D7" s="14">
        <v>490</v>
      </c>
      <c r="E7" s="39">
        <f t="shared" si="1"/>
        <v>258.37698722960647</v>
      </c>
      <c r="F7" s="64">
        <f t="shared" si="2"/>
        <v>324.37698722960647</v>
      </c>
      <c r="G7" s="70">
        <f t="shared" si="3"/>
        <v>108.12566240986882</v>
      </c>
      <c r="H7" s="24"/>
    </row>
    <row r="8" spans="1:8" x14ac:dyDescent="0.3">
      <c r="A8" s="19" t="s">
        <v>32</v>
      </c>
      <c r="B8" s="20">
        <v>19</v>
      </c>
      <c r="C8" s="33">
        <f t="shared" si="0"/>
        <v>9.5</v>
      </c>
      <c r="D8" s="14">
        <v>420</v>
      </c>
      <c r="E8" s="39">
        <f t="shared" si="1"/>
        <v>221.46598905394839</v>
      </c>
      <c r="F8" s="64">
        <f t="shared" si="2"/>
        <v>230.96598905394839</v>
      </c>
      <c r="G8" s="70">
        <f t="shared" si="3"/>
        <v>76.988663017982802</v>
      </c>
      <c r="H8" s="24"/>
    </row>
    <row r="9" spans="1:8" s="12" customFormat="1" x14ac:dyDescent="0.3">
      <c r="A9" s="19" t="s">
        <v>77</v>
      </c>
      <c r="B9" s="20">
        <v>123</v>
      </c>
      <c r="C9" s="33">
        <f t="shared" si="0"/>
        <v>61.5</v>
      </c>
      <c r="D9" s="14">
        <v>420</v>
      </c>
      <c r="E9" s="39">
        <f t="shared" si="1"/>
        <v>221.46598905394839</v>
      </c>
      <c r="F9" s="64">
        <f t="shared" si="2"/>
        <v>282.96598905394842</v>
      </c>
      <c r="G9" s="70">
        <f t="shared" si="3"/>
        <v>94.321996351316145</v>
      </c>
      <c r="H9" s="41"/>
    </row>
    <row r="10" spans="1:8" x14ac:dyDescent="0.3">
      <c r="A10" s="19" t="s">
        <v>75</v>
      </c>
      <c r="B10" s="20">
        <v>80</v>
      </c>
      <c r="C10" s="33">
        <f t="shared" si="0"/>
        <v>40</v>
      </c>
      <c r="D10" s="14">
        <v>1565</v>
      </c>
      <c r="E10" s="39">
        <f t="shared" si="1"/>
        <v>825.22445921292672</v>
      </c>
      <c r="F10" s="64">
        <f t="shared" si="2"/>
        <v>865.22445921292672</v>
      </c>
      <c r="G10" s="70">
        <f t="shared" si="3"/>
        <v>288.40815307097557</v>
      </c>
      <c r="H10" s="24"/>
    </row>
    <row r="11" spans="1:8" x14ac:dyDescent="0.3">
      <c r="A11" s="19" t="s">
        <v>31</v>
      </c>
      <c r="B11" s="20">
        <v>18</v>
      </c>
      <c r="C11" s="33">
        <f t="shared" si="0"/>
        <v>9</v>
      </c>
      <c r="D11" s="14">
        <v>1450</v>
      </c>
      <c r="E11" s="39">
        <f t="shared" si="1"/>
        <v>764.58496221005987</v>
      </c>
      <c r="F11" s="64">
        <f t="shared" si="2"/>
        <v>773.58496221005987</v>
      </c>
      <c r="G11" s="70">
        <f t="shared" si="3"/>
        <v>257.86165407001994</v>
      </c>
      <c r="H11" s="24"/>
    </row>
    <row r="12" spans="1:8" x14ac:dyDescent="0.3">
      <c r="A12" s="18" t="s">
        <v>42</v>
      </c>
      <c r="B12" s="21">
        <v>43</v>
      </c>
      <c r="C12" s="33">
        <f t="shared" ref="C12:C19" si="4">B12/2</f>
        <v>21.5</v>
      </c>
      <c r="D12" s="37">
        <v>110</v>
      </c>
      <c r="E12" s="33">
        <f t="shared" si="1"/>
        <v>58.002997133176954</v>
      </c>
      <c r="F12" s="64">
        <f t="shared" si="2"/>
        <v>79.502997133176962</v>
      </c>
      <c r="G12" s="71">
        <f t="shared" si="3"/>
        <v>26.500999044392319</v>
      </c>
      <c r="H12" s="24"/>
    </row>
    <row r="13" spans="1:8" x14ac:dyDescent="0.3">
      <c r="A13" s="19" t="s">
        <v>29</v>
      </c>
      <c r="B13" s="20">
        <v>28</v>
      </c>
      <c r="C13" s="33">
        <f t="shared" si="4"/>
        <v>14</v>
      </c>
      <c r="D13" s="14">
        <v>2740</v>
      </c>
      <c r="E13" s="39">
        <f t="shared" si="1"/>
        <v>1444.8019285900443</v>
      </c>
      <c r="F13" s="64">
        <f t="shared" si="2"/>
        <v>1458.8019285900443</v>
      </c>
      <c r="G13" s="70">
        <f t="shared" si="3"/>
        <v>486.26730953001476</v>
      </c>
      <c r="H13" s="38"/>
    </row>
    <row r="14" spans="1:8" s="13" customFormat="1" x14ac:dyDescent="0.3">
      <c r="A14" s="19" t="s">
        <v>8</v>
      </c>
      <c r="B14" s="23">
        <v>80</v>
      </c>
      <c r="C14" s="39">
        <f t="shared" si="4"/>
        <v>40</v>
      </c>
      <c r="D14" s="14">
        <v>785</v>
      </c>
      <c r="E14" s="39">
        <f t="shared" si="1"/>
        <v>413.93047954130827</v>
      </c>
      <c r="F14" s="64">
        <f t="shared" si="2"/>
        <v>453.93047954130827</v>
      </c>
      <c r="G14" s="70">
        <f t="shared" si="3"/>
        <v>151.31015984710277</v>
      </c>
      <c r="H14" s="40"/>
    </row>
    <row r="15" spans="1:8" x14ac:dyDescent="0.3">
      <c r="A15" s="19" t="s">
        <v>15</v>
      </c>
      <c r="B15" s="20">
        <v>79</v>
      </c>
      <c r="C15" s="33">
        <f t="shared" si="4"/>
        <v>39.5</v>
      </c>
      <c r="D15" s="14">
        <v>880</v>
      </c>
      <c r="E15" s="39">
        <f t="shared" si="1"/>
        <v>464.02397706541564</v>
      </c>
      <c r="F15" s="64">
        <f t="shared" si="2"/>
        <v>503.52397706541564</v>
      </c>
      <c r="G15" s="70">
        <f t="shared" si="3"/>
        <v>167.84132568847187</v>
      </c>
      <c r="H15" s="24"/>
    </row>
    <row r="16" spans="1:8" x14ac:dyDescent="0.3">
      <c r="A16" s="19" t="s">
        <v>78</v>
      </c>
      <c r="B16" s="20">
        <v>45</v>
      </c>
      <c r="C16" s="33">
        <f t="shared" si="4"/>
        <v>22.5</v>
      </c>
      <c r="D16" s="14">
        <v>985</v>
      </c>
      <c r="E16" s="39">
        <f t="shared" si="1"/>
        <v>519.39047432890277</v>
      </c>
      <c r="F16" s="64">
        <f t="shared" si="2"/>
        <v>541.89047432890277</v>
      </c>
      <c r="G16" s="70">
        <f t="shared" si="3"/>
        <v>180.63015810963427</v>
      </c>
      <c r="H16" s="24"/>
    </row>
    <row r="17" spans="1:12" x14ac:dyDescent="0.3">
      <c r="A17" s="19" t="s">
        <v>79</v>
      </c>
      <c r="B17" s="20">
        <v>147</v>
      </c>
      <c r="C17" s="33">
        <f t="shared" si="4"/>
        <v>73.5</v>
      </c>
      <c r="D17" s="14">
        <v>1395</v>
      </c>
      <c r="E17" s="39">
        <f t="shared" si="1"/>
        <v>735.58346364347142</v>
      </c>
      <c r="F17" s="64">
        <f t="shared" si="2"/>
        <v>809.08346364347142</v>
      </c>
      <c r="G17" s="70">
        <f t="shared" si="3"/>
        <v>269.69448788115716</v>
      </c>
      <c r="H17" s="24"/>
    </row>
    <row r="18" spans="1:12" x14ac:dyDescent="0.3">
      <c r="A18" s="19" t="s">
        <v>5</v>
      </c>
      <c r="B18" s="20">
        <v>31</v>
      </c>
      <c r="C18" s="33">
        <f t="shared" si="4"/>
        <v>15.5</v>
      </c>
      <c r="D18" s="14">
        <v>380</v>
      </c>
      <c r="E18" s="39">
        <f t="shared" si="1"/>
        <v>200.37399009642948</v>
      </c>
      <c r="F18" s="64">
        <f t="shared" si="2"/>
        <v>215.87399009642948</v>
      </c>
      <c r="G18" s="70">
        <f t="shared" si="3"/>
        <v>71.957996698809822</v>
      </c>
      <c r="H18" s="38"/>
    </row>
    <row r="19" spans="1:12" x14ac:dyDescent="0.3">
      <c r="A19" s="19" t="s">
        <v>48</v>
      </c>
      <c r="B19" s="20">
        <v>6</v>
      </c>
      <c r="C19" s="33">
        <f t="shared" si="4"/>
        <v>3</v>
      </c>
      <c r="D19" s="14">
        <v>215</v>
      </c>
      <c r="E19" s="39">
        <f t="shared" si="1"/>
        <v>113.36949439666405</v>
      </c>
      <c r="F19" s="64">
        <f t="shared" si="2"/>
        <v>116.36949439666405</v>
      </c>
      <c r="G19" s="70">
        <f t="shared" si="3"/>
        <v>38.789831465554684</v>
      </c>
      <c r="H19" s="38"/>
    </row>
    <row r="20" spans="1:12" s="13" customFormat="1" x14ac:dyDescent="0.3">
      <c r="A20" s="18" t="s">
        <v>44</v>
      </c>
      <c r="B20" s="21">
        <v>78</v>
      </c>
      <c r="C20" s="33">
        <f>B20*0.5</f>
        <v>39</v>
      </c>
      <c r="D20" s="37">
        <v>343</v>
      </c>
      <c r="E20" s="33">
        <f t="shared" si="1"/>
        <v>180.86389106072451</v>
      </c>
      <c r="F20" s="64">
        <f t="shared" si="2"/>
        <v>219.86389106072451</v>
      </c>
      <c r="G20" s="70">
        <f t="shared" si="3"/>
        <v>73.287963686908171</v>
      </c>
      <c r="H20" s="40"/>
    </row>
    <row r="21" spans="1:12" x14ac:dyDescent="0.3">
      <c r="A21" s="15" t="s">
        <v>43</v>
      </c>
      <c r="B21" s="16">
        <v>15</v>
      </c>
      <c r="C21" s="33">
        <f t="shared" ref="C21:C27" si="5">B21/2</f>
        <v>7.5</v>
      </c>
      <c r="D21" s="34">
        <v>435</v>
      </c>
      <c r="E21" s="33">
        <f t="shared" si="1"/>
        <v>229.37548866301796</v>
      </c>
      <c r="F21" s="64">
        <f t="shared" si="2"/>
        <v>236.87548866301796</v>
      </c>
      <c r="G21" s="70">
        <f t="shared" si="3"/>
        <v>78.958496221005987</v>
      </c>
      <c r="H21" s="24"/>
    </row>
    <row r="22" spans="1:12" x14ac:dyDescent="0.3">
      <c r="A22" s="19" t="s">
        <v>11</v>
      </c>
      <c r="B22" s="20">
        <v>62</v>
      </c>
      <c r="C22" s="33">
        <f t="shared" si="5"/>
        <v>31</v>
      </c>
      <c r="D22" s="14">
        <v>415</v>
      </c>
      <c r="E22" s="39">
        <f t="shared" si="1"/>
        <v>218.82948918425853</v>
      </c>
      <c r="F22" s="64">
        <f t="shared" si="2"/>
        <v>249.82948918425853</v>
      </c>
      <c r="G22" s="70">
        <f t="shared" si="3"/>
        <v>83.27649639475284</v>
      </c>
      <c r="H22" s="24"/>
    </row>
    <row r="23" spans="1:12" x14ac:dyDescent="0.3">
      <c r="A23" s="22" t="s">
        <v>38</v>
      </c>
      <c r="B23" s="23">
        <v>18</v>
      </c>
      <c r="C23" s="39">
        <f t="shared" si="5"/>
        <v>9</v>
      </c>
      <c r="D23" s="14">
        <v>460</v>
      </c>
      <c r="E23" s="39">
        <f t="shared" si="1"/>
        <v>242.55798801146727</v>
      </c>
      <c r="F23" s="64">
        <f t="shared" si="2"/>
        <v>251.55798801146727</v>
      </c>
      <c r="G23" s="70">
        <f t="shared" si="3"/>
        <v>83.852662670489096</v>
      </c>
      <c r="H23" s="24"/>
    </row>
    <row r="24" spans="1:12" s="12" customFormat="1" x14ac:dyDescent="0.3">
      <c r="A24" s="22" t="s">
        <v>64</v>
      </c>
      <c r="B24" s="23">
        <v>44</v>
      </c>
      <c r="C24" s="39">
        <f t="shared" si="5"/>
        <v>22</v>
      </c>
      <c r="D24" s="14">
        <v>120</v>
      </c>
      <c r="E24" s="39">
        <f t="shared" si="1"/>
        <v>63.275996872556682</v>
      </c>
      <c r="F24" s="64">
        <f t="shared" si="2"/>
        <v>85.275996872556675</v>
      </c>
      <c r="G24" s="70">
        <f t="shared" si="3"/>
        <v>28.425332290852225</v>
      </c>
      <c r="H24" s="41"/>
    </row>
    <row r="25" spans="1:12" x14ac:dyDescent="0.3">
      <c r="A25" s="19" t="s">
        <v>33</v>
      </c>
      <c r="B25" s="23">
        <v>47</v>
      </c>
      <c r="C25" s="39">
        <f t="shared" si="5"/>
        <v>23.5</v>
      </c>
      <c r="D25" s="14">
        <v>295</v>
      </c>
      <c r="E25" s="39">
        <f t="shared" si="1"/>
        <v>155.55349231170183</v>
      </c>
      <c r="F25" s="64">
        <f t="shared" si="2"/>
        <v>179.05349231170183</v>
      </c>
      <c r="G25" s="70">
        <f>F25/3</f>
        <v>59.684497437233944</v>
      </c>
      <c r="H25" s="24"/>
    </row>
    <row r="26" spans="1:12" x14ac:dyDescent="0.3">
      <c r="A26" s="19" t="s">
        <v>66</v>
      </c>
      <c r="B26" s="23">
        <v>31</v>
      </c>
      <c r="C26" s="39">
        <f t="shared" si="5"/>
        <v>15.5</v>
      </c>
      <c r="D26" s="14">
        <v>235</v>
      </c>
      <c r="E26" s="39">
        <f t="shared" si="1"/>
        <v>123.91549387542351</v>
      </c>
      <c r="F26" s="64">
        <f>E26+C26</f>
        <v>139.41549387542352</v>
      </c>
      <c r="G26" s="70">
        <f t="shared" ref="G26:G28" si="6">F26/3</f>
        <v>46.471831291807838</v>
      </c>
      <c r="H26" s="24"/>
    </row>
    <row r="27" spans="1:12" x14ac:dyDescent="0.3">
      <c r="A27" s="19" t="s">
        <v>80</v>
      </c>
      <c r="B27" s="23">
        <v>24</v>
      </c>
      <c r="C27" s="33">
        <f t="shared" si="5"/>
        <v>12</v>
      </c>
      <c r="D27" s="14">
        <v>170</v>
      </c>
      <c r="E27" s="39">
        <f t="shared" si="1"/>
        <v>89.640995569455299</v>
      </c>
      <c r="F27" s="64">
        <f>E27+C27</f>
        <v>101.6409955694553</v>
      </c>
      <c r="G27" s="70">
        <f t="shared" si="6"/>
        <v>33.8803318564851</v>
      </c>
      <c r="H27" s="24"/>
    </row>
    <row r="28" spans="1:12" x14ac:dyDescent="0.3">
      <c r="A28" s="57" t="s">
        <v>81</v>
      </c>
      <c r="B28" s="58">
        <v>78</v>
      </c>
      <c r="C28" s="54">
        <f t="shared" ref="C28" si="7">B28/2</f>
        <v>39</v>
      </c>
      <c r="D28" s="59">
        <v>140</v>
      </c>
      <c r="E28" s="60">
        <f t="shared" ref="E28" si="8">D28*$D$34</f>
        <v>73.82199635131613</v>
      </c>
      <c r="F28" s="65">
        <f>E28+C28</f>
        <v>112.82199635131613</v>
      </c>
      <c r="G28" s="72">
        <f t="shared" si="6"/>
        <v>37.607332117105379</v>
      </c>
      <c r="H28" s="24"/>
    </row>
    <row r="29" spans="1:12" x14ac:dyDescent="0.3">
      <c r="A29" s="19"/>
      <c r="B29" s="23"/>
      <c r="C29" s="33"/>
      <c r="D29" s="14"/>
      <c r="E29" s="39"/>
      <c r="F29" s="64"/>
      <c r="G29" s="71"/>
      <c r="H29" s="24"/>
    </row>
    <row r="30" spans="1:12" x14ac:dyDescent="0.3">
      <c r="A30" s="19" t="s">
        <v>65</v>
      </c>
      <c r="B30" s="42" t="s">
        <v>50</v>
      </c>
      <c r="C30" s="43" t="s">
        <v>50</v>
      </c>
      <c r="D30" s="44" t="s">
        <v>50</v>
      </c>
      <c r="E30" s="45" t="s">
        <v>50</v>
      </c>
      <c r="F30" s="64">
        <v>575</v>
      </c>
      <c r="G30" s="73"/>
    </row>
    <row r="31" spans="1:12" x14ac:dyDescent="0.3">
      <c r="A31" s="19" t="s">
        <v>72</v>
      </c>
      <c r="B31" s="42" t="s">
        <v>50</v>
      </c>
      <c r="C31" s="43" t="s">
        <v>50</v>
      </c>
      <c r="D31" s="44" t="s">
        <v>50</v>
      </c>
      <c r="E31" s="45" t="s">
        <v>50</v>
      </c>
      <c r="F31" s="64">
        <v>575</v>
      </c>
      <c r="G31" s="73"/>
    </row>
    <row r="32" spans="1:12" ht="15" thickBot="1" x14ac:dyDescent="0.35">
      <c r="A32" s="19" t="s">
        <v>74</v>
      </c>
      <c r="B32" s="42" t="s">
        <v>50</v>
      </c>
      <c r="C32" s="43" t="s">
        <v>50</v>
      </c>
      <c r="D32" s="44" t="s">
        <v>50</v>
      </c>
      <c r="E32" s="45" t="s">
        <v>50</v>
      </c>
      <c r="F32" s="64">
        <v>575</v>
      </c>
      <c r="G32" s="74"/>
      <c r="K32" s="55"/>
      <c r="L32" s="55"/>
    </row>
    <row r="33" spans="1:11" x14ac:dyDescent="0.3">
      <c r="A33" s="1" t="s">
        <v>12</v>
      </c>
      <c r="B33" s="2">
        <f>SUM(B4:B25)</f>
        <v>1161</v>
      </c>
      <c r="C33" s="3">
        <f>SUM(C4:C32)</f>
        <v>647</v>
      </c>
      <c r="D33" s="46">
        <f>SUM(D4:D28)</f>
        <v>15348</v>
      </c>
      <c r="E33" s="11">
        <f>SUM(E4:E28)</f>
        <v>8092.9999999999991</v>
      </c>
      <c r="F33" s="66">
        <f>SUM(F4:F32)</f>
        <v>10464.999999999998</v>
      </c>
      <c r="G33" s="80" t="s">
        <v>83</v>
      </c>
    </row>
    <row r="34" spans="1:11" ht="15" thickBot="1" x14ac:dyDescent="0.35">
      <c r="A34" s="5" t="s">
        <v>13</v>
      </c>
      <c r="B34" s="6"/>
      <c r="C34" s="6"/>
      <c r="D34" s="7">
        <f>E3/D33</f>
        <v>0.52729997393797234</v>
      </c>
      <c r="E34" s="8"/>
      <c r="F34" s="67"/>
      <c r="G34" s="81"/>
    </row>
    <row r="35" spans="1:11" ht="15" thickBot="1" x14ac:dyDescent="0.35"/>
    <row r="36" spans="1:11" ht="15" thickBot="1" x14ac:dyDescent="0.35">
      <c r="A36" s="77" t="s">
        <v>73</v>
      </c>
      <c r="B36" s="78"/>
      <c r="C36" s="78"/>
      <c r="D36" s="78"/>
      <c r="E36" s="78"/>
      <c r="F36" s="79"/>
      <c r="G36" s="61" t="s">
        <v>51</v>
      </c>
      <c r="H36" s="24"/>
    </row>
    <row r="37" spans="1:11" ht="40.200000000000003" x14ac:dyDescent="0.3">
      <c r="A37" s="25"/>
      <c r="B37" s="26" t="s">
        <v>14</v>
      </c>
      <c r="C37" s="27" t="s">
        <v>0</v>
      </c>
      <c r="D37" s="27" t="s">
        <v>1</v>
      </c>
      <c r="E37" s="27" t="s">
        <v>2</v>
      </c>
      <c r="F37" s="28" t="s">
        <v>3</v>
      </c>
      <c r="G37" s="24"/>
      <c r="H37" s="24"/>
    </row>
    <row r="38" spans="1:11" ht="15" thickBot="1" x14ac:dyDescent="0.35">
      <c r="A38" s="29" t="s">
        <v>4</v>
      </c>
      <c r="B38" s="30"/>
      <c r="C38" s="30"/>
      <c r="D38" s="30"/>
      <c r="E38" s="31">
        <f>10465-F65-F66-F67-C68</f>
        <v>8094.39</v>
      </c>
      <c r="F38" s="32"/>
      <c r="G38" s="24"/>
      <c r="H38" s="24"/>
    </row>
    <row r="39" spans="1:11" x14ac:dyDescent="0.3">
      <c r="A39" s="15" t="s">
        <v>23</v>
      </c>
      <c r="B39" s="16">
        <v>13</v>
      </c>
      <c r="C39" s="33">
        <f t="shared" ref="C39:C54" si="9">B39/2</f>
        <v>6.5</v>
      </c>
      <c r="D39" s="34">
        <v>315</v>
      </c>
      <c r="E39" s="33">
        <f>D39*$D$69</f>
        <v>166.12801993745114</v>
      </c>
      <c r="F39" s="35">
        <f t="shared" ref="F39:F60" si="10">E39+C39</f>
        <v>172.62801993745114</v>
      </c>
      <c r="G39" s="36"/>
      <c r="H39" s="24"/>
    </row>
    <row r="40" spans="1:11" x14ac:dyDescent="0.3">
      <c r="A40" s="17" t="s">
        <v>6</v>
      </c>
      <c r="B40" s="16">
        <v>40</v>
      </c>
      <c r="C40" s="33">
        <f t="shared" si="9"/>
        <v>20</v>
      </c>
      <c r="D40" s="34">
        <v>220</v>
      </c>
      <c r="E40" s="33">
        <f t="shared" ref="E40:E63" si="11">D40*$D$69</f>
        <v>116.0259186864738</v>
      </c>
      <c r="F40" s="35">
        <f t="shared" si="10"/>
        <v>136.0259186864738</v>
      </c>
      <c r="G40" s="36"/>
      <c r="H40" s="24"/>
    </row>
    <row r="41" spans="1:11" x14ac:dyDescent="0.3">
      <c r="A41" s="17" t="s">
        <v>47</v>
      </c>
      <c r="B41" s="16">
        <v>13</v>
      </c>
      <c r="C41" s="33">
        <f t="shared" si="9"/>
        <v>6.5</v>
      </c>
      <c r="D41" s="34">
        <v>365</v>
      </c>
      <c r="E41" s="33">
        <f t="shared" si="11"/>
        <v>192.49754691164972</v>
      </c>
      <c r="F41" s="35">
        <f t="shared" si="10"/>
        <v>198.99754691164972</v>
      </c>
      <c r="G41" s="36"/>
      <c r="H41" s="24"/>
    </row>
    <row r="42" spans="1:11" x14ac:dyDescent="0.3">
      <c r="A42" s="19" t="s">
        <v>76</v>
      </c>
      <c r="B42" s="20">
        <v>132</v>
      </c>
      <c r="C42" s="33">
        <f t="shared" si="9"/>
        <v>66</v>
      </c>
      <c r="D42" s="14">
        <v>490</v>
      </c>
      <c r="E42" s="33">
        <f t="shared" si="11"/>
        <v>258.42136434714621</v>
      </c>
      <c r="F42" s="35">
        <f t="shared" si="10"/>
        <v>324.42136434714621</v>
      </c>
      <c r="G42" s="36"/>
      <c r="H42" s="24"/>
    </row>
    <row r="43" spans="1:11" x14ac:dyDescent="0.3">
      <c r="A43" s="19" t="s">
        <v>32</v>
      </c>
      <c r="B43" s="20">
        <v>19</v>
      </c>
      <c r="C43" s="33">
        <f t="shared" si="9"/>
        <v>9.5</v>
      </c>
      <c r="D43" s="14">
        <v>420</v>
      </c>
      <c r="E43" s="33">
        <f t="shared" si="11"/>
        <v>221.50402658326817</v>
      </c>
      <c r="F43" s="35">
        <f t="shared" si="10"/>
        <v>231.00402658326817</v>
      </c>
      <c r="G43" s="36"/>
      <c r="H43" s="24"/>
    </row>
    <row r="44" spans="1:11" x14ac:dyDescent="0.3">
      <c r="A44" s="19" t="s">
        <v>77</v>
      </c>
      <c r="B44" s="20">
        <v>123</v>
      </c>
      <c r="C44" s="33">
        <f t="shared" si="9"/>
        <v>61.5</v>
      </c>
      <c r="D44" s="14">
        <v>420</v>
      </c>
      <c r="E44" s="33">
        <f t="shared" si="11"/>
        <v>221.50402658326817</v>
      </c>
      <c r="F44" s="35">
        <f t="shared" si="10"/>
        <v>283.00402658326817</v>
      </c>
      <c r="G44" s="53"/>
      <c r="H44" s="41"/>
      <c r="I44" s="12"/>
      <c r="J44" s="12"/>
      <c r="K44" s="12"/>
    </row>
    <row r="45" spans="1:11" x14ac:dyDescent="0.3">
      <c r="A45" s="19" t="s">
        <v>75</v>
      </c>
      <c r="B45" s="20">
        <v>80</v>
      </c>
      <c r="C45" s="33">
        <f t="shared" si="9"/>
        <v>40</v>
      </c>
      <c r="D45" s="14">
        <v>1565</v>
      </c>
      <c r="E45" s="33">
        <f t="shared" si="11"/>
        <v>825.36619429241591</v>
      </c>
      <c r="F45" s="35">
        <f t="shared" si="10"/>
        <v>865.36619429241591</v>
      </c>
      <c r="G45" s="36"/>
      <c r="H45" s="24"/>
    </row>
    <row r="46" spans="1:11" x14ac:dyDescent="0.3">
      <c r="A46" s="19" t="s">
        <v>31</v>
      </c>
      <c r="B46" s="20">
        <v>18</v>
      </c>
      <c r="C46" s="33">
        <f t="shared" si="9"/>
        <v>9</v>
      </c>
      <c r="D46" s="14">
        <v>1450</v>
      </c>
      <c r="E46" s="33">
        <f t="shared" si="11"/>
        <v>764.71628225175914</v>
      </c>
      <c r="F46" s="35">
        <f t="shared" si="10"/>
        <v>773.71628225175914</v>
      </c>
      <c r="G46" s="36"/>
      <c r="H46" s="24"/>
    </row>
    <row r="47" spans="1:11" x14ac:dyDescent="0.3">
      <c r="A47" s="18" t="s">
        <v>42</v>
      </c>
      <c r="B47" s="21">
        <v>43</v>
      </c>
      <c r="C47" s="33">
        <f t="shared" si="9"/>
        <v>21.5</v>
      </c>
      <c r="D47" s="37">
        <v>110</v>
      </c>
      <c r="E47" s="33">
        <f t="shared" si="11"/>
        <v>58.012959343236901</v>
      </c>
      <c r="F47" s="35">
        <f t="shared" si="10"/>
        <v>79.512959343236901</v>
      </c>
      <c r="G47" s="53"/>
      <c r="H47" s="24"/>
    </row>
    <row r="48" spans="1:11" x14ac:dyDescent="0.3">
      <c r="A48" s="19" t="s">
        <v>29</v>
      </c>
      <c r="B48" s="20">
        <v>28</v>
      </c>
      <c r="C48" s="33">
        <f t="shared" si="9"/>
        <v>14</v>
      </c>
      <c r="D48" s="14">
        <v>2740</v>
      </c>
      <c r="E48" s="33">
        <f t="shared" si="11"/>
        <v>1445.0500781860828</v>
      </c>
      <c r="F48" s="35">
        <f t="shared" si="10"/>
        <v>1459.0500781860828</v>
      </c>
      <c r="G48" s="36"/>
      <c r="H48" s="38"/>
    </row>
    <row r="49" spans="1:11" x14ac:dyDescent="0.3">
      <c r="A49" s="19" t="s">
        <v>8</v>
      </c>
      <c r="B49" s="23">
        <v>80</v>
      </c>
      <c r="C49" s="39">
        <f t="shared" si="9"/>
        <v>40</v>
      </c>
      <c r="D49" s="14">
        <v>785</v>
      </c>
      <c r="E49" s="33">
        <f t="shared" si="11"/>
        <v>414.00157349491792</v>
      </c>
      <c r="F49" s="35">
        <f t="shared" si="10"/>
        <v>454.00157349491792</v>
      </c>
      <c r="G49" s="36"/>
      <c r="H49" s="40"/>
      <c r="I49" s="13"/>
      <c r="J49" s="13"/>
      <c r="K49" s="13"/>
    </row>
    <row r="50" spans="1:11" x14ac:dyDescent="0.3">
      <c r="A50" s="19" t="s">
        <v>15</v>
      </c>
      <c r="B50" s="20">
        <v>79</v>
      </c>
      <c r="C50" s="33">
        <f t="shared" si="9"/>
        <v>39.5</v>
      </c>
      <c r="D50" s="14">
        <v>880</v>
      </c>
      <c r="E50" s="33">
        <f t="shared" si="11"/>
        <v>464.1036747458952</v>
      </c>
      <c r="F50" s="35">
        <f t="shared" si="10"/>
        <v>503.6036747458952</v>
      </c>
      <c r="G50" s="36"/>
      <c r="H50" s="24"/>
    </row>
    <row r="51" spans="1:11" x14ac:dyDescent="0.3">
      <c r="A51" s="19" t="s">
        <v>78</v>
      </c>
      <c r="B51" s="20">
        <v>45</v>
      </c>
      <c r="C51" s="33">
        <f t="shared" si="9"/>
        <v>22.5</v>
      </c>
      <c r="D51" s="14">
        <v>985</v>
      </c>
      <c r="E51" s="33">
        <f t="shared" si="11"/>
        <v>519.47968139171223</v>
      </c>
      <c r="F51" s="35">
        <f t="shared" si="10"/>
        <v>541.97968139171223</v>
      </c>
      <c r="G51" s="36"/>
      <c r="H51" s="24"/>
    </row>
    <row r="52" spans="1:11" x14ac:dyDescent="0.3">
      <c r="A52" s="19" t="s">
        <v>79</v>
      </c>
      <c r="B52" s="20">
        <v>147</v>
      </c>
      <c r="C52" s="33">
        <f t="shared" si="9"/>
        <v>73.5</v>
      </c>
      <c r="D52" s="14">
        <v>1395</v>
      </c>
      <c r="E52" s="33">
        <f t="shared" si="11"/>
        <v>735.70980258014072</v>
      </c>
      <c r="F52" s="35">
        <f t="shared" si="10"/>
        <v>809.20980258014072</v>
      </c>
      <c r="G52" s="36"/>
      <c r="H52" s="24"/>
    </row>
    <row r="53" spans="1:11" x14ac:dyDescent="0.3">
      <c r="A53" s="19" t="s">
        <v>5</v>
      </c>
      <c r="B53" s="20">
        <v>31</v>
      </c>
      <c r="C53" s="33">
        <f t="shared" si="9"/>
        <v>15.5</v>
      </c>
      <c r="D53" s="14">
        <v>380</v>
      </c>
      <c r="E53" s="33">
        <f t="shared" si="11"/>
        <v>200.40840500390931</v>
      </c>
      <c r="F53" s="35">
        <f t="shared" si="10"/>
        <v>215.90840500390931</v>
      </c>
      <c r="G53" s="36"/>
      <c r="H53" s="38"/>
    </row>
    <row r="54" spans="1:11" x14ac:dyDescent="0.3">
      <c r="A54" s="19" t="s">
        <v>48</v>
      </c>
      <c r="B54" s="20">
        <v>6</v>
      </c>
      <c r="C54" s="33">
        <f t="shared" si="9"/>
        <v>3</v>
      </c>
      <c r="D54" s="14">
        <v>215</v>
      </c>
      <c r="E54" s="33">
        <f t="shared" si="11"/>
        <v>113.38896598905394</v>
      </c>
      <c r="F54" s="35">
        <f t="shared" si="10"/>
        <v>116.38896598905394</v>
      </c>
      <c r="G54" s="36"/>
      <c r="H54" s="38"/>
    </row>
    <row r="55" spans="1:11" x14ac:dyDescent="0.3">
      <c r="A55" s="18" t="s">
        <v>44</v>
      </c>
      <c r="B55" s="21">
        <v>78</v>
      </c>
      <c r="C55" s="33">
        <f>B55*0.5</f>
        <v>39</v>
      </c>
      <c r="D55" s="37">
        <v>343</v>
      </c>
      <c r="E55" s="33">
        <f t="shared" si="11"/>
        <v>180.89495504300234</v>
      </c>
      <c r="F55" s="35">
        <f t="shared" si="10"/>
        <v>219.89495504300234</v>
      </c>
      <c r="G55" s="53"/>
      <c r="H55" s="40"/>
      <c r="I55" s="13"/>
      <c r="J55" s="13"/>
      <c r="K55" s="13"/>
    </row>
    <row r="56" spans="1:11" x14ac:dyDescent="0.3">
      <c r="A56" s="15" t="s">
        <v>43</v>
      </c>
      <c r="B56" s="16">
        <v>15</v>
      </c>
      <c r="C56" s="33">
        <f t="shared" ref="C56:C62" si="12">B56/2</f>
        <v>7.5</v>
      </c>
      <c r="D56" s="34">
        <v>435</v>
      </c>
      <c r="E56" s="33">
        <f t="shared" si="11"/>
        <v>229.41488467552776</v>
      </c>
      <c r="F56" s="35">
        <f t="shared" si="10"/>
        <v>236.91488467552776</v>
      </c>
      <c r="G56" s="36"/>
      <c r="H56" s="24"/>
    </row>
    <row r="57" spans="1:11" x14ac:dyDescent="0.3">
      <c r="A57" s="19" t="s">
        <v>11</v>
      </c>
      <c r="B57" s="20">
        <v>62</v>
      </c>
      <c r="C57" s="33">
        <f t="shared" si="12"/>
        <v>31</v>
      </c>
      <c r="D57" s="14">
        <v>415</v>
      </c>
      <c r="E57" s="33">
        <f t="shared" si="11"/>
        <v>218.86707388584833</v>
      </c>
      <c r="F57" s="35">
        <f t="shared" si="10"/>
        <v>249.86707388584833</v>
      </c>
      <c r="G57" s="36"/>
      <c r="H57" s="24"/>
    </row>
    <row r="58" spans="1:11" x14ac:dyDescent="0.3">
      <c r="A58" s="22" t="s">
        <v>38</v>
      </c>
      <c r="B58" s="23">
        <v>18</v>
      </c>
      <c r="C58" s="39">
        <f t="shared" si="12"/>
        <v>9</v>
      </c>
      <c r="D58" s="14">
        <v>460</v>
      </c>
      <c r="E58" s="33">
        <f t="shared" si="11"/>
        <v>242.59964816262706</v>
      </c>
      <c r="F58" s="35">
        <f t="shared" si="10"/>
        <v>251.59964816262706</v>
      </c>
      <c r="G58" s="36"/>
      <c r="H58" s="24"/>
    </row>
    <row r="59" spans="1:11" x14ac:dyDescent="0.3">
      <c r="A59" s="22" t="s">
        <v>64</v>
      </c>
      <c r="B59" s="23">
        <v>44</v>
      </c>
      <c r="C59" s="39">
        <f t="shared" si="12"/>
        <v>22</v>
      </c>
      <c r="D59" s="14">
        <v>120</v>
      </c>
      <c r="E59" s="33">
        <f t="shared" si="11"/>
        <v>63.286864738076623</v>
      </c>
      <c r="F59" s="35">
        <f t="shared" si="10"/>
        <v>85.286864738076616</v>
      </c>
      <c r="G59" s="53"/>
      <c r="H59" s="41"/>
      <c r="I59" s="12"/>
      <c r="J59" s="12"/>
      <c r="K59" s="12"/>
    </row>
    <row r="60" spans="1:11" x14ac:dyDescent="0.3">
      <c r="A60" s="19" t="s">
        <v>33</v>
      </c>
      <c r="B60" s="23">
        <v>47</v>
      </c>
      <c r="C60" s="39">
        <f t="shared" si="12"/>
        <v>23.5</v>
      </c>
      <c r="D60" s="14">
        <v>295</v>
      </c>
      <c r="E60" s="33">
        <f t="shared" si="11"/>
        <v>155.58020914777168</v>
      </c>
      <c r="F60" s="35">
        <f t="shared" si="10"/>
        <v>179.08020914777168</v>
      </c>
      <c r="G60" s="36"/>
      <c r="H60" s="24"/>
    </row>
    <row r="61" spans="1:11" x14ac:dyDescent="0.3">
      <c r="A61" s="19" t="s">
        <v>66</v>
      </c>
      <c r="B61" s="23">
        <v>31</v>
      </c>
      <c r="C61" s="39">
        <f t="shared" si="12"/>
        <v>15.5</v>
      </c>
      <c r="D61" s="14">
        <v>235</v>
      </c>
      <c r="E61" s="33">
        <f t="shared" si="11"/>
        <v>123.93677677873339</v>
      </c>
      <c r="F61" s="35">
        <f>E61+C61</f>
        <v>139.43677677873339</v>
      </c>
      <c r="G61" s="53"/>
      <c r="H61" s="24"/>
    </row>
    <row r="62" spans="1:11" x14ac:dyDescent="0.3">
      <c r="A62" s="19" t="s">
        <v>80</v>
      </c>
      <c r="B62" s="23">
        <v>24</v>
      </c>
      <c r="C62" s="33">
        <f t="shared" si="12"/>
        <v>12</v>
      </c>
      <c r="D62" s="14">
        <v>170</v>
      </c>
      <c r="E62" s="33">
        <f t="shared" si="11"/>
        <v>89.656391712275209</v>
      </c>
      <c r="F62" s="35">
        <f>E62+C62</f>
        <v>101.65639171227521</v>
      </c>
      <c r="G62" s="53"/>
      <c r="H62" s="24"/>
    </row>
    <row r="63" spans="1:11" x14ac:dyDescent="0.3">
      <c r="A63" s="19" t="s">
        <v>81</v>
      </c>
      <c r="B63" s="23">
        <v>78</v>
      </c>
      <c r="C63" s="33">
        <v>37.61</v>
      </c>
      <c r="D63" s="14">
        <v>140</v>
      </c>
      <c r="E63" s="33">
        <f t="shared" si="11"/>
        <v>73.834675527756062</v>
      </c>
      <c r="F63" s="35">
        <f>E63+C63</f>
        <v>111.44467552775606</v>
      </c>
      <c r="G63" s="53"/>
      <c r="H63" s="24"/>
    </row>
    <row r="64" spans="1:11" x14ac:dyDescent="0.3">
      <c r="A64" s="19"/>
      <c r="B64" s="23"/>
      <c r="C64" s="33"/>
      <c r="D64" s="14"/>
      <c r="E64" s="39"/>
      <c r="F64" s="35"/>
      <c r="G64" s="53"/>
      <c r="H64" s="24"/>
    </row>
    <row r="65" spans="1:7" x14ac:dyDescent="0.3">
      <c r="A65" s="19" t="s">
        <v>65</v>
      </c>
      <c r="B65" s="42" t="s">
        <v>50</v>
      </c>
      <c r="C65" s="43" t="s">
        <v>50</v>
      </c>
      <c r="D65" s="44" t="s">
        <v>50</v>
      </c>
      <c r="E65" s="45" t="s">
        <v>50</v>
      </c>
      <c r="F65" s="35">
        <v>575</v>
      </c>
    </row>
    <row r="66" spans="1:7" x14ac:dyDescent="0.3">
      <c r="A66" s="19" t="s">
        <v>72</v>
      </c>
      <c r="B66" s="42" t="s">
        <v>50</v>
      </c>
      <c r="C66" s="43" t="s">
        <v>50</v>
      </c>
      <c r="D66" s="44" t="s">
        <v>50</v>
      </c>
      <c r="E66" s="45" t="s">
        <v>50</v>
      </c>
      <c r="F66" s="35">
        <v>575</v>
      </c>
    </row>
    <row r="67" spans="1:7" ht="15" thickBot="1" x14ac:dyDescent="0.35">
      <c r="A67" s="19" t="s">
        <v>74</v>
      </c>
      <c r="B67" s="42" t="s">
        <v>50</v>
      </c>
      <c r="C67" s="43" t="s">
        <v>50</v>
      </c>
      <c r="D67" s="44" t="s">
        <v>50</v>
      </c>
      <c r="E67" s="45" t="s">
        <v>50</v>
      </c>
      <c r="F67" s="35">
        <v>575</v>
      </c>
    </row>
    <row r="68" spans="1:7" x14ac:dyDescent="0.3">
      <c r="A68" s="1" t="s">
        <v>12</v>
      </c>
      <c r="B68" s="2">
        <f>SUM(B39:B60)</f>
        <v>1161</v>
      </c>
      <c r="C68" s="3">
        <f>SUM(C39:C67)</f>
        <v>645.61</v>
      </c>
      <c r="D68" s="46">
        <f>SUM(D39:D63)</f>
        <v>15348</v>
      </c>
      <c r="E68" s="11">
        <f>SUM(E39:E63)</f>
        <v>8094.3899999999985</v>
      </c>
      <c r="F68" s="4">
        <f>SUM(F39:F67)</f>
        <v>10464.999999999998</v>
      </c>
      <c r="G68" s="82" t="s">
        <v>84</v>
      </c>
    </row>
    <row r="69" spans="1:7" ht="15" thickBot="1" x14ac:dyDescent="0.35">
      <c r="A69" s="5" t="s">
        <v>13</v>
      </c>
      <c r="B69" s="6"/>
      <c r="C69" s="6"/>
      <c r="D69" s="7">
        <f>E38/D68</f>
        <v>0.52739053948397185</v>
      </c>
      <c r="E69" s="8"/>
      <c r="F69" s="9"/>
      <c r="G69" s="83"/>
    </row>
    <row r="71" spans="1:7" ht="1.5" customHeight="1" x14ac:dyDescent="0.3"/>
    <row r="72" spans="1:7" hidden="1" x14ac:dyDescent="0.3"/>
  </sheetData>
  <mergeCells count="4">
    <mergeCell ref="A1:F1"/>
    <mergeCell ref="A36:F36"/>
    <mergeCell ref="G33:G34"/>
    <mergeCell ref="G68:G69"/>
  </mergeCells>
  <pageMargins left="0.70866141732283472" right="0.70866141732283472" top="0.39370078740157483" bottom="0.39370078740157483" header="0.31496062992125984" footer="0.31496062992125984"/>
  <pageSetup paperSize="9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topLeftCell="A7" workbookViewId="0">
      <selection activeCell="E27" sqref="E27"/>
    </sheetView>
  </sheetViews>
  <sheetFormatPr defaultRowHeight="14.4" x14ac:dyDescent="0.3"/>
  <cols>
    <col min="1" max="1" width="34.6640625" bestFit="1" customWidth="1"/>
    <col min="2" max="2" width="2.6640625" customWidth="1"/>
    <col min="3" max="3" width="18.6640625" bestFit="1" customWidth="1"/>
    <col min="4" max="4" width="1.6640625" customWidth="1"/>
  </cols>
  <sheetData>
    <row r="1" spans="1:5" x14ac:dyDescent="0.3">
      <c r="A1" t="s">
        <v>25</v>
      </c>
      <c r="C1" t="s">
        <v>26</v>
      </c>
    </row>
    <row r="3" spans="1:5" x14ac:dyDescent="0.3">
      <c r="A3" s="50" t="s">
        <v>23</v>
      </c>
      <c r="C3" s="20" t="s">
        <v>41</v>
      </c>
    </row>
    <row r="4" spans="1:5" x14ac:dyDescent="0.3">
      <c r="A4" s="50" t="s">
        <v>6</v>
      </c>
      <c r="C4" s="48" t="s">
        <v>55</v>
      </c>
    </row>
    <row r="5" spans="1:5" x14ac:dyDescent="0.3">
      <c r="A5" s="51" t="s">
        <v>30</v>
      </c>
      <c r="C5" s="20" t="s">
        <v>24</v>
      </c>
    </row>
    <row r="6" spans="1:5" x14ac:dyDescent="0.3">
      <c r="A6" s="51" t="s">
        <v>28</v>
      </c>
      <c r="C6" s="20" t="s">
        <v>27</v>
      </c>
    </row>
    <row r="7" spans="1:5" x14ac:dyDescent="0.3">
      <c r="A7" s="51" t="s">
        <v>16</v>
      </c>
      <c r="C7" s="20" t="s">
        <v>40</v>
      </c>
    </row>
    <row r="8" spans="1:5" x14ac:dyDescent="0.3">
      <c r="A8" s="51" t="s">
        <v>32</v>
      </c>
      <c r="C8" s="20" t="s">
        <v>67</v>
      </c>
      <c r="E8" s="56" t="s">
        <v>68</v>
      </c>
    </row>
    <row r="9" spans="1:5" x14ac:dyDescent="0.3">
      <c r="A9" s="51" t="s">
        <v>34</v>
      </c>
      <c r="C9" s="20" t="s">
        <v>39</v>
      </c>
    </row>
    <row r="10" spans="1:5" x14ac:dyDescent="0.3">
      <c r="A10" s="51" t="s">
        <v>10</v>
      </c>
      <c r="C10" s="47" t="s">
        <v>22</v>
      </c>
    </row>
    <row r="11" spans="1:5" x14ac:dyDescent="0.3">
      <c r="A11" s="51" t="s">
        <v>31</v>
      </c>
      <c r="C11" s="20" t="s">
        <v>53</v>
      </c>
      <c r="E11" t="s">
        <v>52</v>
      </c>
    </row>
    <row r="12" spans="1:5" x14ac:dyDescent="0.3">
      <c r="A12" s="51" t="s">
        <v>42</v>
      </c>
      <c r="C12" s="20" t="s">
        <v>45</v>
      </c>
    </row>
    <row r="13" spans="1:5" x14ac:dyDescent="0.3">
      <c r="A13" s="51" t="s">
        <v>29</v>
      </c>
      <c r="C13" s="20" t="s">
        <v>17</v>
      </c>
    </row>
    <row r="14" spans="1:5" x14ac:dyDescent="0.3">
      <c r="A14" s="51" t="s">
        <v>8</v>
      </c>
      <c r="C14" s="49" t="s">
        <v>56</v>
      </c>
    </row>
    <row r="15" spans="1:5" x14ac:dyDescent="0.3">
      <c r="A15" s="51" t="s">
        <v>15</v>
      </c>
      <c r="C15" s="20" t="s">
        <v>57</v>
      </c>
    </row>
    <row r="16" spans="1:5" x14ac:dyDescent="0.3">
      <c r="A16" s="51" t="s">
        <v>36</v>
      </c>
      <c r="C16" s="20" t="s">
        <v>20</v>
      </c>
    </row>
    <row r="17" spans="1:5" x14ac:dyDescent="0.3">
      <c r="A17" s="51" t="s">
        <v>9</v>
      </c>
      <c r="C17" s="20" t="s">
        <v>19</v>
      </c>
    </row>
    <row r="18" spans="1:5" x14ac:dyDescent="0.3">
      <c r="A18" s="51" t="s">
        <v>5</v>
      </c>
      <c r="C18" s="20" t="s">
        <v>21</v>
      </c>
    </row>
    <row r="19" spans="1:5" x14ac:dyDescent="0.3">
      <c r="A19" s="51" t="s">
        <v>58</v>
      </c>
      <c r="C19" s="20" t="s">
        <v>59</v>
      </c>
    </row>
    <row r="20" spans="1:5" x14ac:dyDescent="0.3">
      <c r="A20" s="51" t="s">
        <v>44</v>
      </c>
      <c r="C20" s="20" t="s">
        <v>46</v>
      </c>
    </row>
    <row r="21" spans="1:5" x14ac:dyDescent="0.3">
      <c r="A21" s="50" t="s">
        <v>43</v>
      </c>
      <c r="C21" s="48" t="s">
        <v>63</v>
      </c>
    </row>
    <row r="22" spans="1:5" x14ac:dyDescent="0.3">
      <c r="A22" s="51" t="s">
        <v>11</v>
      </c>
      <c r="C22" s="20" t="s">
        <v>62</v>
      </c>
    </row>
    <row r="23" spans="1:5" x14ac:dyDescent="0.3">
      <c r="A23" s="52" t="s">
        <v>38</v>
      </c>
      <c r="C23" s="20" t="s">
        <v>60</v>
      </c>
    </row>
    <row r="24" spans="1:5" x14ac:dyDescent="0.3">
      <c r="A24" s="51" t="s">
        <v>64</v>
      </c>
      <c r="C24" s="20" t="s">
        <v>69</v>
      </c>
    </row>
    <row r="25" spans="1:5" x14ac:dyDescent="0.3">
      <c r="A25" s="51" t="s">
        <v>37</v>
      </c>
      <c r="C25" s="20" t="s">
        <v>18</v>
      </c>
    </row>
    <row r="26" spans="1:5" x14ac:dyDescent="0.3">
      <c r="A26" s="51" t="s">
        <v>33</v>
      </c>
      <c r="C26" s="20" t="s">
        <v>61</v>
      </c>
    </row>
    <row r="27" spans="1:5" x14ac:dyDescent="0.3">
      <c r="A27" s="10" t="s">
        <v>7</v>
      </c>
      <c r="C27" s="47" t="s">
        <v>70</v>
      </c>
      <c r="E27" s="56" t="s">
        <v>68</v>
      </c>
    </row>
    <row r="28" spans="1:5" x14ac:dyDescent="0.3">
      <c r="A28" s="51" t="s">
        <v>66</v>
      </c>
      <c r="C28" s="48" t="s">
        <v>71</v>
      </c>
    </row>
    <row r="29" spans="1:5" x14ac:dyDescent="0.3">
      <c r="A29" s="10" t="s">
        <v>35</v>
      </c>
      <c r="C29" s="20" t="s">
        <v>54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vooraf</vt:lpstr>
      <vt:lpstr>rekeningnummers</vt:lpstr>
    </vt:vector>
  </TitlesOfParts>
  <Company>Gemeentebestuur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Van Schuerbeeck</dc:creator>
  <cp:lastModifiedBy>Koen Arijs</cp:lastModifiedBy>
  <cp:lastPrinted>2019-12-12T14:39:11Z</cp:lastPrinted>
  <dcterms:created xsi:type="dcterms:W3CDTF">2012-11-05T13:18:40Z</dcterms:created>
  <dcterms:modified xsi:type="dcterms:W3CDTF">2020-12-09T14:16:11Z</dcterms:modified>
</cp:coreProperties>
</file>