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elzijnstaken\CULTUUR\Koen\Subsidies\Niet-gemeentelijke zalen\2019-2020\"/>
    </mc:Choice>
  </mc:AlternateContent>
  <xr:revisionPtr revIDLastSave="0" documentId="13_ncr:1_{9C6EDC75-D668-4CA2-B2BE-75FF403199E5}" xr6:coauthVersionLast="45" xr6:coauthVersionMax="45" xr10:uidLastSave="{00000000-0000-0000-0000-000000000000}"/>
  <bookViews>
    <workbookView xWindow="-108" yWindow="-108" windowWidth="23256" windowHeight="12576" xr2:uid="{BF077C31-3E6E-4011-B8D8-2076713F541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4" i="1" l="1"/>
  <c r="I13" i="1"/>
  <c r="I14" i="1"/>
  <c r="I15" i="1"/>
  <c r="I16" i="1"/>
  <c r="I17" i="1"/>
  <c r="I18" i="1"/>
  <c r="I19" i="1"/>
  <c r="I20" i="1"/>
  <c r="I21" i="1"/>
  <c r="I22" i="1"/>
  <c r="I23" i="1"/>
  <c r="I24" i="1"/>
  <c r="B9" i="1" l="1"/>
  <c r="I9" i="1" s="1"/>
  <c r="B8" i="1"/>
  <c r="I8" i="1" s="1"/>
  <c r="B7" i="1"/>
  <c r="I7" i="1" s="1"/>
  <c r="B5" i="1"/>
  <c r="I5" i="1" s="1"/>
  <c r="I2" i="1" l="1"/>
  <c r="C12" i="1" l="1"/>
  <c r="I12" i="1" s="1"/>
  <c r="D11" i="1"/>
  <c r="I11" i="1" s="1"/>
  <c r="C10" i="1"/>
  <c r="I10" i="1" s="1"/>
  <c r="B6" i="1"/>
  <c r="I6" i="1" s="1"/>
  <c r="C3" i="1"/>
  <c r="I3" i="1" s="1"/>
  <c r="I28" i="1" l="1"/>
  <c r="J25" i="1" l="1"/>
  <c r="J26" i="1"/>
  <c r="J24" i="1"/>
  <c r="J21" i="1"/>
  <c r="J20" i="1"/>
  <c r="K20" i="1" s="1"/>
  <c r="L20" i="1" s="1"/>
  <c r="J17" i="1"/>
  <c r="J4" i="1"/>
  <c r="K4" i="1" s="1"/>
  <c r="J16" i="1"/>
  <c r="K16" i="1" s="1"/>
  <c r="L16" i="1" s="1"/>
  <c r="J19" i="1"/>
  <c r="J23" i="1"/>
  <c r="J15" i="1"/>
  <c r="J22" i="1"/>
  <c r="K22" i="1" s="1"/>
  <c r="L22" i="1" s="1"/>
  <c r="J13" i="1"/>
  <c r="J18" i="1"/>
  <c r="K18" i="1" s="1"/>
  <c r="L18" i="1" s="1"/>
  <c r="J14" i="1"/>
  <c r="J9" i="1"/>
  <c r="J7" i="1"/>
  <c r="J8" i="1"/>
  <c r="J5" i="1"/>
  <c r="J2" i="1"/>
  <c r="J12" i="1"/>
  <c r="J11" i="1"/>
  <c r="J10" i="1"/>
  <c r="J3" i="1"/>
  <c r="J6" i="1"/>
  <c r="K25" i="1"/>
  <c r="L25" i="1" s="1"/>
  <c r="K26" i="1"/>
  <c r="L26" i="1" s="1"/>
  <c r="K19" i="1"/>
  <c r="K21" i="1"/>
  <c r="L21" i="1" s="1"/>
  <c r="K24" i="1"/>
  <c r="L24" i="1" s="1"/>
  <c r="K15" i="1"/>
  <c r="L15" i="1" s="1"/>
  <c r="K17" i="1"/>
  <c r="L17" i="1" s="1"/>
  <c r="K23" i="1"/>
  <c r="L23" i="1" s="1"/>
  <c r="L19" i="1"/>
  <c r="K2" i="1"/>
  <c r="K14" i="1"/>
  <c r="K7" i="1" l="1"/>
  <c r="L7" i="1" s="1"/>
  <c r="K10" i="1"/>
  <c r="L10" i="1" s="1"/>
  <c r="K11" i="1"/>
  <c r="L11" i="1" s="1"/>
  <c r="K13" i="1"/>
  <c r="L13" i="1" s="1"/>
  <c r="K12" i="1"/>
  <c r="L12" i="1" s="1"/>
  <c r="K9" i="1"/>
  <c r="L9" i="1" s="1"/>
  <c r="K3" i="1"/>
  <c r="L3" i="1" s="1"/>
  <c r="K6" i="1"/>
  <c r="L6" i="1" s="1"/>
  <c r="K5" i="1"/>
  <c r="L5" i="1" s="1"/>
  <c r="K8" i="1"/>
  <c r="L8" i="1" s="1"/>
  <c r="J28" i="1"/>
  <c r="L2" i="1"/>
  <c r="K28" i="1" l="1"/>
  <c r="L14" i="1"/>
  <c r="L4" i="1"/>
</calcChain>
</file>

<file path=xl/sharedStrings.xml><?xml version="1.0" encoding="utf-8"?>
<sst xmlns="http://schemas.openxmlformats.org/spreadsheetml/2006/main" count="38" uniqueCount="38">
  <si>
    <t>Naam vereniging</t>
  </si>
  <si>
    <t>Huurprijs
'Ons Huis'</t>
  </si>
  <si>
    <t>Huurprijs 
'De Kluis'</t>
  </si>
  <si>
    <t>Huurprijs 
'Sint Martinuszaal'</t>
  </si>
  <si>
    <t>Huurprijs
parochiezaal BLB</t>
  </si>
  <si>
    <t>Totale
betaalde huur</t>
  </si>
  <si>
    <t>Verhouding
tov totaal</t>
  </si>
  <si>
    <t>FERM Borchtlombeek</t>
  </si>
  <si>
    <t>KWB Ledeberg</t>
  </si>
  <si>
    <t>WTC-MTB De Wolfkes Roosdaal vzw</t>
  </si>
  <si>
    <t>Femma Pamel</t>
  </si>
  <si>
    <t>FERM Pamel</t>
  </si>
  <si>
    <t>OKRA Pamel</t>
  </si>
  <si>
    <t>KWB Pamel</t>
  </si>
  <si>
    <t>OKRA Ledeberg</t>
  </si>
  <si>
    <t>OKRA Strijtem</t>
  </si>
  <si>
    <t>Femma Ledeberg</t>
  </si>
  <si>
    <t>OKRA Borchtlombeek</t>
  </si>
  <si>
    <t>Bedrag van budget van 5000 euro</t>
  </si>
  <si>
    <t>TOTAAL</t>
  </si>
  <si>
    <t>FUSA</t>
  </si>
  <si>
    <t>Percentage toelage van betaalde huur</t>
  </si>
  <si>
    <t>Huurprijs Lombekkring</t>
  </si>
  <si>
    <t>Huurprijs schouwburg Koetshuis</t>
  </si>
  <si>
    <t>Huurprijs parochiezaal Kattem</t>
  </si>
  <si>
    <t>Gezinsbond O.L.V-Lombeek</t>
  </si>
  <si>
    <t>Davidsfonds</t>
  </si>
  <si>
    <t>MPC Sint Franciscus vzw</t>
  </si>
  <si>
    <t>KLJ Strijtem</t>
  </si>
  <si>
    <t>Téjauter Kerrekot</t>
  </si>
  <si>
    <t>Scouts Sint-Paulus Borchtlombeek</t>
  </si>
  <si>
    <t>Erfgoed Rausa vzw</t>
  </si>
  <si>
    <t>LMK instaporkest</t>
  </si>
  <si>
    <t>Chiro Amigo's Pamel</t>
  </si>
  <si>
    <t>Gezinsbond Strijtem</t>
  </si>
  <si>
    <t>SAM</t>
  </si>
  <si>
    <t>Concertband Armonia</t>
  </si>
  <si>
    <t>Samana Pamel - O.l.v.-Lombeek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</si>
</sst>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0"/>
      <color theme="1"/>
      <name val="Montserrat"/>
      <family val="2"/>
    </font>
    <font>
      <b/>
      <sz val="10"/>
      <color theme="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10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1" fillId="0" borderId="1" xfId="0" applyNumberFormat="1" applyFont="1" applyBorder="1"/>
    <xf numFmtId="0" fontId="1" fillId="0" borderId="4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Fill="1" applyBorder="1"/>
    <xf numFmtId="2" fontId="0" fillId="0" borderId="1" xfId="0" applyNumberFormat="1" applyFill="1" applyBorder="1"/>
    <xf numFmtId="10" fontId="0" fillId="0" borderId="1" xfId="0" applyNumberFormat="1" applyFill="1" applyBorder="1"/>
    <xf numFmtId="0" fontId="0" fillId="0" borderId="0" xfId="0" applyFill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4" xfId="0" applyFill="1" applyBorder="1"/>
    <xf numFmtId="164" fontId="0" fillId="0" borderId="0" xfId="0" applyNumberFormat="1"/>
    <xf numFmtId="164" fontId="0" fillId="0" borderId="0" xfId="0" applyNumberFormat="1" applyFill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0" fontId="1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169D-4339-4A39-A055-621B8E7DA167}">
  <dimension ref="A1:M28"/>
  <sheetViews>
    <sheetView tabSelected="1" topLeftCell="A13" workbookViewId="0">
      <selection activeCell="A27" sqref="A27"/>
    </sheetView>
  </sheetViews>
  <sheetFormatPr defaultRowHeight="19.2" x14ac:dyDescent="0.6"/>
  <cols>
    <col min="1" max="1" width="26.33203125" bestFit="1" customWidth="1"/>
    <col min="2" max="2" width="7.75" bestFit="1" customWidth="1"/>
    <col min="3" max="3" width="8.58203125" customWidth="1"/>
    <col min="4" max="4" width="13.4140625" bestFit="1" customWidth="1"/>
    <col min="5" max="5" width="13" bestFit="1" customWidth="1"/>
    <col min="6" max="6" width="9.83203125" bestFit="1" customWidth="1"/>
    <col min="7" max="7" width="10.1640625" bestFit="1" customWidth="1"/>
    <col min="8" max="8" width="9.58203125" bestFit="1" customWidth="1"/>
    <col min="9" max="9" width="10.9140625" customWidth="1"/>
    <col min="10" max="10" width="9.58203125" customWidth="1"/>
    <col min="11" max="11" width="10.58203125" customWidth="1"/>
    <col min="12" max="12" width="10.83203125" customWidth="1"/>
    <col min="13" max="13" width="8.6640625" style="18"/>
  </cols>
  <sheetData>
    <row r="1" spans="1:13" s="1" customFormat="1" ht="81" customHeight="1" x14ac:dyDescent="0.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24</v>
      </c>
      <c r="G1" s="3" t="s">
        <v>22</v>
      </c>
      <c r="H1" s="3" t="s">
        <v>23</v>
      </c>
      <c r="I1" s="3" t="s">
        <v>5</v>
      </c>
      <c r="J1" s="3" t="s">
        <v>6</v>
      </c>
      <c r="K1" s="3" t="s">
        <v>18</v>
      </c>
      <c r="L1" s="3" t="s">
        <v>21</v>
      </c>
      <c r="M1" s="17"/>
    </row>
    <row r="2" spans="1:13" x14ac:dyDescent="0.6">
      <c r="A2" s="4" t="s">
        <v>7</v>
      </c>
      <c r="B2" s="13"/>
      <c r="C2" s="13"/>
      <c r="D2" s="13"/>
      <c r="E2" s="13">
        <v>177.73</v>
      </c>
      <c r="F2" s="13"/>
      <c r="G2" s="13"/>
      <c r="H2" s="13"/>
      <c r="I2" s="4">
        <f>SUM(B2:H2)</f>
        <v>177.73</v>
      </c>
      <c r="J2" s="6">
        <f>I2/I28</f>
        <v>1.9372257331766663E-2</v>
      </c>
      <c r="K2" s="5">
        <f>5000*J2</f>
        <v>96.861286658833322</v>
      </c>
      <c r="L2" s="6">
        <f>K2/I2</f>
        <v>0.54499120384196997</v>
      </c>
      <c r="M2" s="20"/>
    </row>
    <row r="3" spans="1:13" x14ac:dyDescent="0.6">
      <c r="A3" s="4" t="s">
        <v>8</v>
      </c>
      <c r="B3" s="13"/>
      <c r="C3" s="13">
        <f>275+155</f>
        <v>430</v>
      </c>
      <c r="D3" s="13"/>
      <c r="E3" s="13"/>
      <c r="F3" s="13"/>
      <c r="G3" s="13"/>
      <c r="H3" s="13"/>
      <c r="I3" s="4">
        <f t="shared" ref="I3:I26" si="0">SUM(B3:H3)</f>
        <v>430</v>
      </c>
      <c r="J3" s="6">
        <f>I3/I28</f>
        <v>4.6869243530409416E-2</v>
      </c>
      <c r="K3" s="5">
        <f t="shared" ref="K3:K26" si="1">5000*J3</f>
        <v>234.34621765204707</v>
      </c>
      <c r="L3" s="6">
        <f>K3/I3</f>
        <v>0.54499120384196997</v>
      </c>
      <c r="M3" s="20"/>
    </row>
    <row r="4" spans="1:13" x14ac:dyDescent="0.6">
      <c r="A4" s="4" t="s">
        <v>9</v>
      </c>
      <c r="B4" s="13">
        <v>329.32</v>
      </c>
      <c r="C4" s="13"/>
      <c r="D4" s="13"/>
      <c r="E4" s="13"/>
      <c r="F4" s="13"/>
      <c r="G4" s="13"/>
      <c r="H4" s="13"/>
      <c r="I4" s="4">
        <f t="shared" si="0"/>
        <v>329.32</v>
      </c>
      <c r="J4" s="6">
        <f>I4/I28</f>
        <v>3.5895300649847507E-2</v>
      </c>
      <c r="K4" s="5">
        <f t="shared" si="1"/>
        <v>179.47650324923754</v>
      </c>
      <c r="L4" s="6">
        <f>K4/I4</f>
        <v>0.54499120384196997</v>
      </c>
      <c r="M4" s="20"/>
    </row>
    <row r="5" spans="1:13" x14ac:dyDescent="0.6">
      <c r="A5" s="13" t="s">
        <v>10</v>
      </c>
      <c r="B5" s="13">
        <f>150.94+110</f>
        <v>260.94</v>
      </c>
      <c r="C5" s="13"/>
      <c r="D5" s="13"/>
      <c r="E5" s="13"/>
      <c r="F5" s="13"/>
      <c r="G5" s="13"/>
      <c r="H5" s="13"/>
      <c r="I5" s="4">
        <f t="shared" si="0"/>
        <v>260.94</v>
      </c>
      <c r="J5" s="6">
        <f>I5/I28</f>
        <v>2.8442000946104728E-2</v>
      </c>
      <c r="K5" s="5">
        <f t="shared" si="1"/>
        <v>142.21000473052365</v>
      </c>
      <c r="L5" s="6">
        <f>K5/I5</f>
        <v>0.54499120384196997</v>
      </c>
      <c r="M5" s="20"/>
    </row>
    <row r="6" spans="1:13" x14ac:dyDescent="0.6">
      <c r="A6" s="12" t="s">
        <v>36</v>
      </c>
      <c r="B6" s="13">
        <f>485.08+227.33</f>
        <v>712.41</v>
      </c>
      <c r="C6" s="13"/>
      <c r="D6" s="13"/>
      <c r="E6" s="13"/>
      <c r="F6" s="13"/>
      <c r="G6" s="13"/>
      <c r="H6" s="13"/>
      <c r="I6" s="4">
        <f t="shared" si="0"/>
        <v>712.41</v>
      </c>
      <c r="J6" s="6">
        <f>I6/I28</f>
        <v>7.7651436705811552E-2</v>
      </c>
      <c r="K6" s="5">
        <f t="shared" si="1"/>
        <v>388.25718352905778</v>
      </c>
      <c r="L6" s="6">
        <f>K6/I6</f>
        <v>0.54499120384196997</v>
      </c>
      <c r="M6" s="20"/>
    </row>
    <row r="7" spans="1:13" x14ac:dyDescent="0.6">
      <c r="A7" s="4" t="s">
        <v>11</v>
      </c>
      <c r="B7" s="13">
        <f>60+185.62+204.96</f>
        <v>450.58000000000004</v>
      </c>
      <c r="C7" s="13">
        <v>165</v>
      </c>
      <c r="D7" s="13"/>
      <c r="E7" s="13"/>
      <c r="F7" s="13"/>
      <c r="G7" s="13"/>
      <c r="H7" s="13"/>
      <c r="I7" s="4">
        <f t="shared" si="0"/>
        <v>615.58000000000004</v>
      </c>
      <c r="J7" s="6">
        <f>I7/I28</f>
        <v>6.7097137052207975E-2</v>
      </c>
      <c r="K7" s="5">
        <f t="shared" si="1"/>
        <v>335.48568526103986</v>
      </c>
      <c r="L7" s="6">
        <f>K7/I7</f>
        <v>0.54499120384196986</v>
      </c>
      <c r="M7" s="20"/>
    </row>
    <row r="8" spans="1:13" x14ac:dyDescent="0.6">
      <c r="A8" s="4" t="s">
        <v>12</v>
      </c>
      <c r="B8" s="13">
        <f>199.01+172.41+240.93-101.05</f>
        <v>511.2999999999999</v>
      </c>
      <c r="C8" s="13"/>
      <c r="D8" s="13"/>
      <c r="E8" s="13"/>
      <c r="F8" s="13"/>
      <c r="G8" s="13"/>
      <c r="H8" s="13"/>
      <c r="I8" s="4">
        <f t="shared" si="0"/>
        <v>511.2999999999999</v>
      </c>
      <c r="J8" s="6">
        <f>I8/I28</f>
        <v>5.5730800504879836E-2</v>
      </c>
      <c r="K8" s="5">
        <f t="shared" si="1"/>
        <v>278.65400252439917</v>
      </c>
      <c r="L8" s="6">
        <f>K8/I8</f>
        <v>0.54499120384196997</v>
      </c>
      <c r="M8" s="20"/>
    </row>
    <row r="9" spans="1:13" x14ac:dyDescent="0.6">
      <c r="A9" s="4" t="s">
        <v>13</v>
      </c>
      <c r="B9" s="13">
        <f>10+10+10+87.82+10+65.84+10+81.36+84.67+89.09+88.02+10+123.34+10+10+10+10</f>
        <v>720.14</v>
      </c>
      <c r="C9" s="13"/>
      <c r="D9" s="13"/>
      <c r="E9" s="13"/>
      <c r="F9" s="13"/>
      <c r="G9" s="13"/>
      <c r="H9" s="13">
        <v>80</v>
      </c>
      <c r="I9" s="4">
        <f t="shared" si="0"/>
        <v>800.14</v>
      </c>
      <c r="J9" s="6">
        <f>I9/I28</f>
        <v>8.7213852368422759E-2</v>
      </c>
      <c r="K9" s="5">
        <f>5000*J9</f>
        <v>436.0692618421138</v>
      </c>
      <c r="L9" s="6">
        <f>K9/I9</f>
        <v>0.54499120384196997</v>
      </c>
      <c r="M9" s="20"/>
    </row>
    <row r="10" spans="1:13" x14ac:dyDescent="0.6">
      <c r="A10" s="4" t="s">
        <v>14</v>
      </c>
      <c r="B10" s="13"/>
      <c r="C10" s="13">
        <f>275+550</f>
        <v>825</v>
      </c>
      <c r="D10" s="13"/>
      <c r="E10" s="13"/>
      <c r="F10" s="13"/>
      <c r="G10" s="13"/>
      <c r="H10" s="13"/>
      <c r="I10" s="4">
        <f t="shared" si="0"/>
        <v>825</v>
      </c>
      <c r="J10" s="6">
        <f>I10/I28</f>
        <v>8.9923548633925043E-2</v>
      </c>
      <c r="K10" s="5">
        <f>5000*J10-0.01</f>
        <v>449.60774316962522</v>
      </c>
      <c r="L10" s="6">
        <f>K10/I10</f>
        <v>0.54497908262984873</v>
      </c>
      <c r="M10" s="20"/>
    </row>
    <row r="11" spans="1:13" x14ac:dyDescent="0.6">
      <c r="A11" s="4" t="s">
        <v>15</v>
      </c>
      <c r="B11" s="13"/>
      <c r="C11" s="13"/>
      <c r="D11" s="13">
        <f>6*75</f>
        <v>450</v>
      </c>
      <c r="E11" s="13"/>
      <c r="F11" s="13"/>
      <c r="G11" s="13"/>
      <c r="H11" s="13"/>
      <c r="I11" s="4">
        <f t="shared" si="0"/>
        <v>450</v>
      </c>
      <c r="J11" s="6">
        <f>I11/I28</f>
        <v>4.9049208345777293E-2</v>
      </c>
      <c r="K11" s="5">
        <f t="shared" si="1"/>
        <v>245.24604172888647</v>
      </c>
      <c r="L11" s="6">
        <f>K11/I11</f>
        <v>0.54499120384196997</v>
      </c>
      <c r="M11" s="20"/>
    </row>
    <row r="12" spans="1:13" x14ac:dyDescent="0.6">
      <c r="A12" s="4" t="s">
        <v>16</v>
      </c>
      <c r="B12" s="13"/>
      <c r="C12" s="13">
        <f>275+244.5+154.85</f>
        <v>674.35</v>
      </c>
      <c r="D12" s="13"/>
      <c r="E12" s="13"/>
      <c r="F12" s="13"/>
      <c r="G12" s="13"/>
      <c r="H12" s="13"/>
      <c r="I12" s="4">
        <f t="shared" si="0"/>
        <v>674.35</v>
      </c>
      <c r="J12" s="6">
        <f>I12/I28</f>
        <v>7.3502963662166493E-2</v>
      </c>
      <c r="K12" s="5">
        <f t="shared" si="1"/>
        <v>367.51481831083248</v>
      </c>
      <c r="L12" s="6">
        <f>K12/I12</f>
        <v>0.54499120384196997</v>
      </c>
      <c r="M12" s="20"/>
    </row>
    <row r="13" spans="1:13" x14ac:dyDescent="0.6">
      <c r="A13" s="4" t="s">
        <v>17</v>
      </c>
      <c r="B13" s="13"/>
      <c r="C13" s="13"/>
      <c r="D13" s="13"/>
      <c r="E13" s="13">
        <v>587.63</v>
      </c>
      <c r="F13" s="13"/>
      <c r="G13" s="13"/>
      <c r="H13" s="13"/>
      <c r="I13" s="4">
        <f t="shared" si="0"/>
        <v>587.63</v>
      </c>
      <c r="J13" s="6">
        <f>I13/I28</f>
        <v>6.4050636222731355E-2</v>
      </c>
      <c r="K13" s="5">
        <f t="shared" si="1"/>
        <v>320.25318111365675</v>
      </c>
      <c r="L13" s="6">
        <f>K13/I13</f>
        <v>0.54499120384196986</v>
      </c>
      <c r="M13" s="20"/>
    </row>
    <row r="14" spans="1:13" x14ac:dyDescent="0.6">
      <c r="A14" s="4" t="s">
        <v>20</v>
      </c>
      <c r="B14" s="13">
        <v>68.7</v>
      </c>
      <c r="C14" s="13"/>
      <c r="D14" s="13"/>
      <c r="E14" s="13"/>
      <c r="F14" s="13"/>
      <c r="G14" s="13"/>
      <c r="H14" s="13"/>
      <c r="I14" s="4">
        <f t="shared" si="0"/>
        <v>68.7</v>
      </c>
      <c r="J14" s="6">
        <f>I14/I28</f>
        <v>7.4881791407886674E-3</v>
      </c>
      <c r="K14" s="5">
        <f t="shared" si="1"/>
        <v>37.44089570394334</v>
      </c>
      <c r="L14" s="6">
        <f>K14/I14</f>
        <v>0.54499120384196997</v>
      </c>
      <c r="M14" s="20"/>
    </row>
    <row r="15" spans="1:13" s="16" customFormat="1" x14ac:dyDescent="0.6">
      <c r="A15" s="13" t="s">
        <v>25</v>
      </c>
      <c r="B15" s="13"/>
      <c r="C15" s="13"/>
      <c r="D15" s="13"/>
      <c r="E15" s="13"/>
      <c r="F15" s="13"/>
      <c r="G15" s="13">
        <v>55</v>
      </c>
      <c r="H15" s="13"/>
      <c r="I15" s="4">
        <f t="shared" si="0"/>
        <v>55</v>
      </c>
      <c r="J15" s="6">
        <f>I15/I28</f>
        <v>5.9949032422616693E-3</v>
      </c>
      <c r="K15" s="5">
        <f t="shared" si="1"/>
        <v>29.974516211308348</v>
      </c>
      <c r="L15" s="15">
        <f>K15/I15</f>
        <v>0.54499120384196997</v>
      </c>
      <c r="M15" s="21"/>
    </row>
    <row r="16" spans="1:13" s="16" customFormat="1" x14ac:dyDescent="0.6">
      <c r="A16" s="13" t="s">
        <v>26</v>
      </c>
      <c r="B16" s="13"/>
      <c r="C16" s="13"/>
      <c r="D16" s="13"/>
      <c r="E16" s="13"/>
      <c r="F16" s="13"/>
      <c r="G16" s="13"/>
      <c r="H16" s="13">
        <v>80</v>
      </c>
      <c r="I16" s="4">
        <f t="shared" si="0"/>
        <v>80</v>
      </c>
      <c r="J16" s="6">
        <f>I16/I28</f>
        <v>8.7198592614715197E-3</v>
      </c>
      <c r="K16" s="5">
        <f t="shared" si="1"/>
        <v>43.599296307357598</v>
      </c>
      <c r="L16" s="15">
        <f>K16/I16</f>
        <v>0.54499120384196997</v>
      </c>
      <c r="M16" s="21"/>
    </row>
    <row r="17" spans="1:13" s="16" customFormat="1" x14ac:dyDescent="0.6">
      <c r="A17" s="13" t="s">
        <v>27</v>
      </c>
      <c r="B17" s="13"/>
      <c r="C17" s="13"/>
      <c r="D17" s="13"/>
      <c r="E17" s="13"/>
      <c r="F17" s="13"/>
      <c r="G17" s="13"/>
      <c r="H17" s="13">
        <v>765</v>
      </c>
      <c r="I17" s="4">
        <f t="shared" si="0"/>
        <v>765</v>
      </c>
      <c r="J17" s="6">
        <f>I17/I28</f>
        <v>8.3383654187821399E-2</v>
      </c>
      <c r="K17" s="5">
        <f t="shared" si="1"/>
        <v>416.918270939107</v>
      </c>
      <c r="L17" s="15">
        <f>K17/I17</f>
        <v>0.54499120384196997</v>
      </c>
      <c r="M17" s="21"/>
    </row>
    <row r="18" spans="1:13" s="16" customFormat="1" x14ac:dyDescent="0.6">
      <c r="A18" s="13" t="s">
        <v>28</v>
      </c>
      <c r="B18" s="13"/>
      <c r="C18" s="13"/>
      <c r="D18" s="13"/>
      <c r="E18" s="13"/>
      <c r="F18" s="13"/>
      <c r="G18" s="13"/>
      <c r="H18" s="13">
        <v>80</v>
      </c>
      <c r="I18" s="4">
        <f t="shared" si="0"/>
        <v>80</v>
      </c>
      <c r="J18" s="6">
        <f>I18/I28</f>
        <v>8.7198592614715197E-3</v>
      </c>
      <c r="K18" s="5">
        <f t="shared" si="1"/>
        <v>43.599296307357598</v>
      </c>
      <c r="L18" s="15">
        <f>K18/I18</f>
        <v>0.54499120384196997</v>
      </c>
      <c r="M18" s="21"/>
    </row>
    <row r="19" spans="1:13" s="16" customFormat="1" x14ac:dyDescent="0.6">
      <c r="A19" s="13" t="s">
        <v>29</v>
      </c>
      <c r="B19" s="13"/>
      <c r="C19" s="13"/>
      <c r="D19" s="13"/>
      <c r="E19" s="13"/>
      <c r="F19" s="13"/>
      <c r="G19" s="13"/>
      <c r="H19" s="13">
        <v>582</v>
      </c>
      <c r="I19" s="4">
        <f t="shared" si="0"/>
        <v>582</v>
      </c>
      <c r="J19" s="6">
        <f>I19/I28</f>
        <v>6.3436976127205294E-2</v>
      </c>
      <c r="K19" s="5">
        <f t="shared" si="1"/>
        <v>317.18488063602649</v>
      </c>
      <c r="L19" s="15">
        <f>K19/I19</f>
        <v>0.54499120384196986</v>
      </c>
      <c r="M19" s="21"/>
    </row>
    <row r="20" spans="1:13" s="16" customFormat="1" x14ac:dyDescent="0.6">
      <c r="A20" s="13" t="s">
        <v>30</v>
      </c>
      <c r="B20" s="13"/>
      <c r="C20" s="13"/>
      <c r="D20" s="13"/>
      <c r="E20" s="13"/>
      <c r="F20" s="13"/>
      <c r="G20" s="13"/>
      <c r="H20" s="13">
        <v>80</v>
      </c>
      <c r="I20" s="4">
        <f t="shared" si="0"/>
        <v>80</v>
      </c>
      <c r="J20" s="6">
        <f>I20/I28</f>
        <v>8.7198592614715197E-3</v>
      </c>
      <c r="K20" s="5">
        <f t="shared" si="1"/>
        <v>43.599296307357598</v>
      </c>
      <c r="L20" s="15">
        <f>K20/I20</f>
        <v>0.54499120384196997</v>
      </c>
      <c r="M20" s="21"/>
    </row>
    <row r="21" spans="1:13" s="16" customFormat="1" x14ac:dyDescent="0.6">
      <c r="A21" s="13" t="s">
        <v>31</v>
      </c>
      <c r="B21" s="13"/>
      <c r="C21" s="13"/>
      <c r="D21" s="13"/>
      <c r="E21" s="13"/>
      <c r="F21" s="13"/>
      <c r="G21" s="13"/>
      <c r="H21" s="13">
        <v>80</v>
      </c>
      <c r="I21" s="4">
        <f t="shared" si="0"/>
        <v>80</v>
      </c>
      <c r="J21" s="6">
        <f>I21/I28</f>
        <v>8.7198592614715197E-3</v>
      </c>
      <c r="K21" s="5">
        <f t="shared" si="1"/>
        <v>43.599296307357598</v>
      </c>
      <c r="L21" s="15">
        <f>K21/I21</f>
        <v>0.54499120384196997</v>
      </c>
      <c r="M21" s="21"/>
    </row>
    <row r="22" spans="1:13" s="16" customFormat="1" x14ac:dyDescent="0.6">
      <c r="A22" s="13" t="s">
        <v>32</v>
      </c>
      <c r="B22" s="13"/>
      <c r="C22" s="13"/>
      <c r="D22" s="13"/>
      <c r="E22" s="13"/>
      <c r="F22" s="13"/>
      <c r="G22" s="13"/>
      <c r="H22" s="13">
        <v>118</v>
      </c>
      <c r="I22" s="4">
        <f t="shared" si="0"/>
        <v>118</v>
      </c>
      <c r="J22" s="6">
        <f>I22/I28</f>
        <v>1.2861792410670491E-2</v>
      </c>
      <c r="K22" s="5">
        <f t="shared" si="1"/>
        <v>64.30896205335246</v>
      </c>
      <c r="L22" s="15">
        <f>K22/I22</f>
        <v>0.54499120384196997</v>
      </c>
      <c r="M22" s="21"/>
    </row>
    <row r="23" spans="1:13" s="16" customFormat="1" x14ac:dyDescent="0.6">
      <c r="A23" s="13" t="s">
        <v>33</v>
      </c>
      <c r="B23" s="13"/>
      <c r="C23" s="13"/>
      <c r="D23" s="13"/>
      <c r="E23" s="13"/>
      <c r="F23" s="13"/>
      <c r="G23" s="13"/>
      <c r="H23" s="13">
        <v>80</v>
      </c>
      <c r="I23" s="4">
        <f t="shared" si="0"/>
        <v>80</v>
      </c>
      <c r="J23" s="6">
        <f>I23/I28</f>
        <v>8.7198592614715197E-3</v>
      </c>
      <c r="K23" s="5">
        <f t="shared" si="1"/>
        <v>43.599296307357598</v>
      </c>
      <c r="L23" s="15">
        <f>K23/I23</f>
        <v>0.54499120384196997</v>
      </c>
      <c r="M23" s="21"/>
    </row>
    <row r="24" spans="1:13" s="16" customFormat="1" x14ac:dyDescent="0.6">
      <c r="A24" s="13" t="s">
        <v>34</v>
      </c>
      <c r="B24" s="13"/>
      <c r="C24" s="13"/>
      <c r="D24" s="13"/>
      <c r="E24" s="13"/>
      <c r="F24" s="13"/>
      <c r="G24" s="13"/>
      <c r="H24" s="13">
        <v>80</v>
      </c>
      <c r="I24" s="4">
        <f t="shared" si="0"/>
        <v>80</v>
      </c>
      <c r="J24" s="6">
        <f>I24/I28</f>
        <v>8.7198592614715197E-3</v>
      </c>
      <c r="K24" s="5">
        <f t="shared" si="1"/>
        <v>43.599296307357598</v>
      </c>
      <c r="L24" s="15">
        <f>K24/I24</f>
        <v>0.54499120384196997</v>
      </c>
      <c r="M24" s="21"/>
    </row>
    <row r="25" spans="1:13" s="16" customFormat="1" x14ac:dyDescent="0.6">
      <c r="A25" s="13" t="s">
        <v>35</v>
      </c>
      <c r="B25" s="13"/>
      <c r="C25" s="13"/>
      <c r="D25" s="14">
        <v>352</v>
      </c>
      <c r="E25" s="13"/>
      <c r="F25" s="19"/>
      <c r="G25" s="19"/>
      <c r="H25" s="19"/>
      <c r="I25" s="4">
        <f t="shared" si="0"/>
        <v>352</v>
      </c>
      <c r="J25" s="6">
        <f>I25/I28</f>
        <v>3.8367380750474682E-2</v>
      </c>
      <c r="K25" s="5">
        <f t="shared" si="1"/>
        <v>191.83690375237342</v>
      </c>
      <c r="L25" s="15">
        <f>K25/I25</f>
        <v>0.54499120384196997</v>
      </c>
      <c r="M25" s="21"/>
    </row>
    <row r="26" spans="1:13" s="16" customFormat="1" x14ac:dyDescent="0.6">
      <c r="A26" s="13" t="s">
        <v>37</v>
      </c>
      <c r="B26" s="13">
        <v>379.36</v>
      </c>
      <c r="C26" s="13"/>
      <c r="D26" s="13"/>
      <c r="E26" s="13"/>
      <c r="F26" s="19"/>
      <c r="G26" s="19"/>
      <c r="H26" s="19"/>
      <c r="I26" s="4">
        <f t="shared" si="0"/>
        <v>379.36</v>
      </c>
      <c r="J26" s="6">
        <f>I26/I28</f>
        <v>4.1349572617897942E-2</v>
      </c>
      <c r="K26" s="5">
        <f t="shared" si="1"/>
        <v>206.7478630894897</v>
      </c>
      <c r="L26" s="15">
        <f>K26/I26</f>
        <v>0.54499120384196986</v>
      </c>
      <c r="M26" s="21"/>
    </row>
    <row r="27" spans="1:13" x14ac:dyDescent="0.6">
      <c r="A27" s="7"/>
      <c r="B27" s="8"/>
      <c r="C27" s="8"/>
      <c r="D27" s="8"/>
      <c r="E27" s="9"/>
      <c r="F27" s="9"/>
      <c r="G27" s="9"/>
      <c r="H27" s="9"/>
      <c r="I27" s="4"/>
      <c r="J27" s="6"/>
      <c r="K27" s="5"/>
    </row>
    <row r="28" spans="1:13" x14ac:dyDescent="0.6">
      <c r="A28" s="22" t="s">
        <v>19</v>
      </c>
      <c r="B28" s="23"/>
      <c r="C28" s="23"/>
      <c r="D28" s="23"/>
      <c r="E28" s="24"/>
      <c r="F28" s="11"/>
      <c r="G28" s="11"/>
      <c r="H28" s="11"/>
      <c r="I28" s="10">
        <f>SUM(I2:I26)</f>
        <v>9174.4600000000009</v>
      </c>
      <c r="J28" s="25">
        <f t="shared" ref="J28" si="2">SUM(J2:J26)</f>
        <v>1.0000000000000002</v>
      </c>
      <c r="K28" s="10">
        <f>SUM(K2:K26)+0.01</f>
        <v>5000.0000000000009</v>
      </c>
    </row>
  </sheetData>
  <mergeCells count="1">
    <mergeCell ref="A28:E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 Arijs</dc:creator>
  <cp:lastModifiedBy>Koen Arijs</cp:lastModifiedBy>
  <dcterms:created xsi:type="dcterms:W3CDTF">2020-12-07T14:50:56Z</dcterms:created>
  <dcterms:modified xsi:type="dcterms:W3CDTF">2021-01-06T13:23:49Z</dcterms:modified>
</cp:coreProperties>
</file>